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Ex1.xml" ContentType="application/vnd.ms-office.chartex+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Y2024\Task 1_NCSP\Task 4_STS\"/>
    </mc:Choice>
  </mc:AlternateContent>
  <xr:revisionPtr revIDLastSave="0" documentId="13_ncr:1_{ACFABC58-D618-4A2D-B168-EA2DC7C1E133}" xr6:coauthVersionLast="47" xr6:coauthVersionMax="47" xr10:uidLastSave="{00000000-0000-0000-0000-000000000000}"/>
  <bookViews>
    <workbookView xWindow="28680" yWindow="-120" windowWidth="29040" windowHeight="15840" tabRatio="588" xr2:uid="{6ED1AA22-65FA-4692-A33D-098D392ABF5F}"/>
  </bookViews>
  <sheets>
    <sheet name="Information" sheetId="19" r:id="rId1"/>
    <sheet name="Project List" sheetId="13" r:id="rId2"/>
    <sheet name="LMI List" sheetId="16" r:id="rId3"/>
    <sheet name="State Summary" sheetId="15" r:id="rId4"/>
    <sheet name="Version History" sheetId="18" r:id="rId5"/>
  </sheets>
  <definedNames>
    <definedName name="_xlnm._FilterDatabase" localSheetId="2" hidden="1">'LMI List'!$A$1:$S$728</definedName>
    <definedName name="_xlnm._FilterDatabase" localSheetId="1" hidden="1">'Project List'!$A$1:$I$2940</definedName>
    <definedName name="_xlchart.v5.0" hidden="1">'State Summary'!$B$4</definedName>
    <definedName name="_xlchart.v5.1" hidden="1">'State Summary'!$B$5:$B$55</definedName>
    <definedName name="_xlchart.v5.2" hidden="1">'State Summary'!$W$5:$W$55</definedName>
    <definedName name="ac_dc_ratio">#REF!</definedName>
    <definedName name="base_year">#REF!</definedName>
    <definedName name="contract_ID">#REF!</definedName>
    <definedName name="contract_incl_resi">#REF!</definedName>
    <definedName name="contract_state">#REF!</definedName>
    <definedName name="contract_unit_npv">#REF!</definedName>
    <definedName name="contract_utility">#REF!</definedName>
    <definedName name="contract_year">#REF!</definedName>
    <definedName name="contracts">#REF!</definedName>
    <definedName name="dollar_year">#REF!</definedName>
    <definedName name="graph_sub_size">#REF!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3" hidden="1">44868.5883449074</definedName>
    <definedName name="IQ_NAMES_REVISION_DATE_" hidden="1">44868.5883449074</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npvrollup_baseyear">#REF!</definedName>
    <definedName name="npvrollup_conlength">#REF!</definedName>
    <definedName name="npvrollup_discountrate">#REF!</definedName>
    <definedName name="npvrollup_inflationrate">#REF!</definedName>
    <definedName name="project_ac_dc">#REF!</definedName>
    <definedName name="project_calculatedsize">#REF!</definedName>
    <definedName name="project_city">#REF!</definedName>
    <definedName name="project_completed">#REF!</definedName>
    <definedName name="project_ids">#REF!</definedName>
    <definedName name="project_name">#REF!</definedName>
    <definedName name="project_size">#REF!</definedName>
    <definedName name="project_state">#REF!</definedName>
    <definedName name="project_utility">#REF!</definedName>
    <definedName name="project_utility_id">#REF!</definedName>
    <definedName name="project_year">#REF!</definedName>
    <definedName name="rate_year">#REF!</definedName>
    <definedName name="sens_incl_resi">#REF!</definedName>
    <definedName name="sens_scenario">#REF!</definedName>
    <definedName name="sens_state">#REF!</definedName>
    <definedName name="sens_unit_npv">#REF!</definedName>
    <definedName name="sens_utility">#REF!</definedName>
    <definedName name="utilities_id">#REF!</definedName>
    <definedName name="utilities_type">#REF!</definedName>
    <definedName name="utility?data">#REF!</definedName>
    <definedName name="utility_data">#REF!</definedName>
    <definedName name="utility_ID">#REF!</definedName>
    <definedName name="utility_type">#REF!</definedName>
    <definedName name="utility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8" i="15" l="1"/>
  <c r="C88" i="15"/>
  <c r="Q5" i="16" l="1"/>
  <c r="Q6" i="16"/>
  <c r="Q7" i="16"/>
  <c r="Q8" i="16"/>
  <c r="Q9" i="16"/>
  <c r="Q10" i="16"/>
  <c r="Q11" i="16"/>
  <c r="Q12" i="16"/>
  <c r="Q13" i="16"/>
  <c r="Q14" i="16"/>
  <c r="Q15" i="16"/>
  <c r="Q16" i="16"/>
  <c r="Q17" i="16"/>
  <c r="Q18" i="16"/>
  <c r="Q19"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99"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96" i="16"/>
  <c r="Q147" i="16"/>
  <c r="Q148" i="16"/>
  <c r="Q149" i="16"/>
  <c r="Q150" i="16"/>
  <c r="Q151" i="16"/>
  <c r="Q308" i="16"/>
  <c r="Q551" i="16"/>
  <c r="Q552" i="16"/>
  <c r="Q553" i="16"/>
  <c r="Q554" i="16"/>
  <c r="Q555" i="16"/>
  <c r="Q556" i="16"/>
  <c r="Q557" i="16"/>
  <c r="Q558" i="16"/>
  <c r="Q79" i="16"/>
  <c r="Q80" i="16"/>
  <c r="Q81" i="16"/>
  <c r="Q82" i="16"/>
  <c r="Q83" i="16"/>
  <c r="Q84" i="16"/>
  <c r="Q85" i="16"/>
  <c r="Q100" i="16"/>
  <c r="Q101" i="16"/>
  <c r="Q102" i="16"/>
  <c r="Q103" i="16"/>
  <c r="Q104" i="16"/>
  <c r="Q105" i="16"/>
  <c r="Q106" i="16"/>
  <c r="Q128" i="16"/>
  <c r="Q129" i="16"/>
  <c r="Q130" i="16"/>
  <c r="Q131" i="16"/>
  <c r="Q152" i="16"/>
  <c r="Q153" i="16"/>
  <c r="Q154" i="16"/>
  <c r="Q155" i="16"/>
  <c r="Q156" i="16"/>
  <c r="Q157" i="16"/>
  <c r="Q158" i="16"/>
  <c r="Q309" i="16"/>
  <c r="Q310" i="16"/>
  <c r="Q311" i="16"/>
  <c r="Q312" i="16"/>
  <c r="Q313" i="16"/>
  <c r="Q314" i="16"/>
  <c r="Q559" i="16"/>
  <c r="Q2" i="16"/>
  <c r="Q3" i="16"/>
  <c r="Q86" i="16"/>
  <c r="Q87" i="16"/>
  <c r="Q88" i="16"/>
  <c r="Q89" i="16"/>
  <c r="Q90" i="16"/>
  <c r="Q91" i="16"/>
  <c r="Q92" i="16"/>
  <c r="Q93" i="16"/>
  <c r="Q94" i="16"/>
  <c r="Q107" i="16"/>
  <c r="Q108" i="16"/>
  <c r="Q109" i="16"/>
  <c r="Q110" i="16"/>
  <c r="Q111" i="16"/>
  <c r="Q112" i="16"/>
  <c r="Q113" i="16"/>
  <c r="Q114" i="16"/>
  <c r="Q115" i="16"/>
  <c r="Q116" i="16"/>
  <c r="Q117" i="16"/>
  <c r="Q118" i="16"/>
  <c r="Q119" i="16"/>
  <c r="Q120" i="16"/>
  <c r="Q132" i="16"/>
  <c r="Q133" i="16"/>
  <c r="Q159" i="16"/>
  <c r="Q160" i="16"/>
  <c r="Q161" i="16"/>
  <c r="Q162" i="16"/>
  <c r="Q163" i="16"/>
  <c r="Q164" i="16"/>
  <c r="Q165" i="16"/>
  <c r="Q166" i="16"/>
  <c r="Q315" i="16"/>
  <c r="Q316" i="16"/>
  <c r="Q317" i="16"/>
  <c r="Q318" i="16"/>
  <c r="Q319" i="16"/>
  <c r="Q449" i="16"/>
  <c r="Q450" i="16"/>
  <c r="Q451" i="16"/>
  <c r="Q452" i="16"/>
  <c r="Q453" i="16"/>
  <c r="Q454" i="16"/>
  <c r="Q455" i="16"/>
  <c r="Q456" i="16"/>
  <c r="Q457" i="16"/>
  <c r="Q458" i="16"/>
  <c r="Q459" i="16"/>
  <c r="Q460" i="16"/>
  <c r="Q461" i="16"/>
  <c r="Q462" i="16"/>
  <c r="Q560" i="16"/>
  <c r="Q668" i="16"/>
  <c r="Q669" i="16"/>
  <c r="Q670" i="16"/>
  <c r="Q95" i="16"/>
  <c r="Q134" i="16"/>
  <c r="Q167" i="16"/>
  <c r="Q168" i="16"/>
  <c r="Q169" i="16"/>
  <c r="Q170" i="16"/>
  <c r="Q171" i="16"/>
  <c r="Q320" i="16"/>
  <c r="Q321" i="16"/>
  <c r="Q322" i="16"/>
  <c r="Q323" i="16"/>
  <c r="Q324" i="16"/>
  <c r="Q325" i="16"/>
  <c r="Q326" i="16"/>
  <c r="Q463" i="16"/>
  <c r="Q464" i="16"/>
  <c r="Q465" i="16"/>
  <c r="Q466" i="16"/>
  <c r="Q467" i="16"/>
  <c r="Q468" i="16"/>
  <c r="Q469" i="16"/>
  <c r="Q561" i="16"/>
  <c r="Q562" i="16"/>
  <c r="Q563" i="16"/>
  <c r="Q564" i="16"/>
  <c r="Q671" i="16"/>
  <c r="Q672" i="16"/>
  <c r="Q673" i="16"/>
  <c r="Q674" i="16"/>
  <c r="Q675" i="16"/>
  <c r="Q676" i="16"/>
  <c r="Q677" i="16"/>
  <c r="Q678" i="16"/>
  <c r="Q679" i="16"/>
  <c r="Q680" i="16"/>
  <c r="Q681" i="16"/>
  <c r="Q121" i="16"/>
  <c r="Q122" i="16"/>
  <c r="Q123" i="16"/>
  <c r="Q124" i="16"/>
  <c r="Q125" i="16"/>
  <c r="Q126" i="16"/>
  <c r="Q172" i="16"/>
  <c r="Q173" i="16"/>
  <c r="Q174" i="16"/>
  <c r="Q175" i="16"/>
  <c r="Q176" i="16"/>
  <c r="Q177" i="16"/>
  <c r="Q178" i="16"/>
  <c r="Q179" i="16"/>
  <c r="Q327" i="16"/>
  <c r="Q328" i="16"/>
  <c r="Q329" i="16"/>
  <c r="Q330" i="16"/>
  <c r="Q331" i="16"/>
  <c r="Q332" i="16"/>
  <c r="Q333" i="16"/>
  <c r="Q470" i="16"/>
  <c r="Q471" i="16"/>
  <c r="Q472" i="16"/>
  <c r="Q473" i="16"/>
  <c r="Q474" i="16"/>
  <c r="Q475" i="16"/>
  <c r="Q476" i="16"/>
  <c r="Q477" i="16"/>
  <c r="Q478" i="16"/>
  <c r="Q479" i="16"/>
  <c r="Q480" i="16"/>
  <c r="Q481" i="16"/>
  <c r="Q482" i="16"/>
  <c r="Q483" i="16"/>
  <c r="Q484" i="16"/>
  <c r="Q485" i="16"/>
  <c r="Q486" i="16"/>
  <c r="Q487" i="16"/>
  <c r="Q488" i="16"/>
  <c r="Q489" i="16"/>
  <c r="Q490" i="16"/>
  <c r="Q491" i="16"/>
  <c r="Q492" i="16"/>
  <c r="Q493" i="16"/>
  <c r="Q494" i="16"/>
  <c r="Q495" i="16"/>
  <c r="Q496" i="16"/>
  <c r="Q497" i="16"/>
  <c r="Q498" i="16"/>
  <c r="Q499" i="16"/>
  <c r="Q500" i="16"/>
  <c r="Q501" i="16"/>
  <c r="Q502" i="16"/>
  <c r="Q503" i="16"/>
  <c r="Q504" i="16"/>
  <c r="Q505" i="16"/>
  <c r="Q506" i="16"/>
  <c r="Q507" i="16"/>
  <c r="Q508" i="16"/>
  <c r="Q509" i="16"/>
  <c r="Q510" i="16"/>
  <c r="Q511" i="16"/>
  <c r="Q512" i="16"/>
  <c r="Q513" i="16"/>
  <c r="Q514" i="16"/>
  <c r="Q515" i="16"/>
  <c r="Q516" i="16"/>
  <c r="Q517" i="16"/>
  <c r="Q518" i="16"/>
  <c r="Q519" i="16"/>
  <c r="Q520" i="16"/>
  <c r="Q521" i="16"/>
  <c r="Q522" i="16"/>
  <c r="Q523" i="16"/>
  <c r="Q524" i="16"/>
  <c r="Q525" i="16"/>
  <c r="Q526" i="16"/>
  <c r="Q527" i="16"/>
  <c r="Q528" i="16"/>
  <c r="Q529" i="16"/>
  <c r="Q530" i="16"/>
  <c r="Q531" i="16"/>
  <c r="Q532" i="16"/>
  <c r="Q533" i="16"/>
  <c r="Q534" i="16"/>
  <c r="Q535" i="16"/>
  <c r="Q536" i="16"/>
  <c r="Q537" i="16"/>
  <c r="Q538" i="16"/>
  <c r="Q539" i="16"/>
  <c r="Q540" i="16"/>
  <c r="Q541" i="16"/>
  <c r="Q542" i="16"/>
  <c r="Q543" i="16"/>
  <c r="Q544" i="16"/>
  <c r="Q545" i="16"/>
  <c r="Q546" i="16"/>
  <c r="Q547" i="16"/>
  <c r="Q548" i="16"/>
  <c r="Q549" i="16"/>
  <c r="Q565" i="16"/>
  <c r="Q566" i="16"/>
  <c r="Q567" i="16"/>
  <c r="Q568" i="16"/>
  <c r="Q569" i="16"/>
  <c r="Q570" i="16"/>
  <c r="Q571" i="16"/>
  <c r="Q572" i="16"/>
  <c r="Q573" i="16"/>
  <c r="Q574" i="16"/>
  <c r="Q575" i="16"/>
  <c r="Q576" i="16"/>
  <c r="Q577" i="16"/>
  <c r="Q578" i="16"/>
  <c r="Q579" i="16"/>
  <c r="Q580" i="16"/>
  <c r="Q581" i="16"/>
  <c r="Q582" i="16"/>
  <c r="Q682" i="16"/>
  <c r="Q683" i="16"/>
  <c r="Q684" i="16"/>
  <c r="Q685" i="16"/>
  <c r="Q686" i="16"/>
  <c r="Q4" i="16"/>
  <c r="O5" i="16"/>
  <c r="O6" i="16"/>
  <c r="O7" i="16"/>
  <c r="O8" i="16"/>
  <c r="O9" i="16"/>
  <c r="O10" i="16"/>
  <c r="O11" i="16"/>
  <c r="O12" i="16"/>
  <c r="O13" i="16"/>
  <c r="O14" i="16"/>
  <c r="O15" i="16"/>
  <c r="O16" i="16"/>
  <c r="O17" i="16"/>
  <c r="O18" i="16"/>
  <c r="O19" i="16"/>
  <c r="O20" i="16"/>
  <c r="O21" i="16"/>
  <c r="O22" i="16"/>
  <c r="O23" i="16"/>
  <c r="O24" i="16"/>
  <c r="O25" i="16"/>
  <c r="O26" i="16"/>
  <c r="O27" i="16"/>
  <c r="O28" i="16"/>
  <c r="O29" i="16"/>
  <c r="O30" i="16"/>
  <c r="O31" i="16"/>
  <c r="O32" i="16"/>
  <c r="O33" i="16"/>
  <c r="O34" i="16"/>
  <c r="O35" i="16"/>
  <c r="O36" i="16"/>
  <c r="O37" i="16"/>
  <c r="O38" i="16"/>
  <c r="O39" i="16"/>
  <c r="O40" i="16"/>
  <c r="O41" i="16"/>
  <c r="O42" i="16"/>
  <c r="O43" i="16"/>
  <c r="O44" i="16"/>
  <c r="O45" i="16"/>
  <c r="O46" i="16"/>
  <c r="O47" i="16"/>
  <c r="O48" i="16"/>
  <c r="O49" i="16"/>
  <c r="O50" i="16"/>
  <c r="O99"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96" i="16"/>
  <c r="O147" i="16"/>
  <c r="O148" i="16"/>
  <c r="O149" i="16"/>
  <c r="O150" i="16"/>
  <c r="O151" i="16"/>
  <c r="O308" i="16"/>
  <c r="O551" i="16"/>
  <c r="O552" i="16"/>
  <c r="O553" i="16"/>
  <c r="O554" i="16"/>
  <c r="O555" i="16"/>
  <c r="O556" i="16"/>
  <c r="O557" i="16"/>
  <c r="O558" i="16"/>
  <c r="O79" i="16"/>
  <c r="O80" i="16"/>
  <c r="O81" i="16"/>
  <c r="O82" i="16"/>
  <c r="O83" i="16"/>
  <c r="O84" i="16"/>
  <c r="O85" i="16"/>
  <c r="O100" i="16"/>
  <c r="O101" i="16"/>
  <c r="O102" i="16"/>
  <c r="O103" i="16"/>
  <c r="O104" i="16"/>
  <c r="O105" i="16"/>
  <c r="O106" i="16"/>
  <c r="N128" i="16"/>
  <c r="O128" i="16"/>
  <c r="N129" i="16"/>
  <c r="O129" i="16"/>
  <c r="N130" i="16"/>
  <c r="O130" i="16"/>
  <c r="N131" i="16"/>
  <c r="O131" i="16"/>
  <c r="O152" i="16"/>
  <c r="O153" i="16"/>
  <c r="O154" i="16"/>
  <c r="O155" i="16"/>
  <c r="O156" i="16"/>
  <c r="O157" i="16"/>
  <c r="O158" i="16"/>
  <c r="O309" i="16"/>
  <c r="O310" i="16"/>
  <c r="O311" i="16"/>
  <c r="O312" i="16"/>
  <c r="O313" i="16"/>
  <c r="O314" i="16"/>
  <c r="O559" i="16"/>
  <c r="N2" i="16"/>
  <c r="O2" i="16"/>
  <c r="O3" i="16"/>
  <c r="O86" i="16"/>
  <c r="O87" i="16"/>
  <c r="O88" i="16"/>
  <c r="O89" i="16"/>
  <c r="O90" i="16"/>
  <c r="O91" i="16"/>
  <c r="O92" i="16"/>
  <c r="O93" i="16"/>
  <c r="O94" i="16"/>
  <c r="O107" i="16"/>
  <c r="O108" i="16"/>
  <c r="O109" i="16"/>
  <c r="O110" i="16"/>
  <c r="O111" i="16"/>
  <c r="O112" i="16"/>
  <c r="O113" i="16"/>
  <c r="O114" i="16"/>
  <c r="O115" i="16"/>
  <c r="O116" i="16"/>
  <c r="O117" i="16"/>
  <c r="O118" i="16"/>
  <c r="O119" i="16"/>
  <c r="O120" i="16"/>
  <c r="N132" i="16"/>
  <c r="O132" i="16"/>
  <c r="N133" i="16"/>
  <c r="O133" i="16"/>
  <c r="O159" i="16"/>
  <c r="O160" i="16"/>
  <c r="O161" i="16"/>
  <c r="O162" i="16"/>
  <c r="O163" i="16"/>
  <c r="O164" i="16"/>
  <c r="O165" i="16"/>
  <c r="O166" i="16"/>
  <c r="O315" i="16"/>
  <c r="O316" i="16"/>
  <c r="O317" i="16"/>
  <c r="O318" i="16"/>
  <c r="O319" i="16"/>
  <c r="O449" i="16"/>
  <c r="O450" i="16"/>
  <c r="O451" i="16"/>
  <c r="O452" i="16"/>
  <c r="O453" i="16"/>
  <c r="O454" i="16"/>
  <c r="O455" i="16"/>
  <c r="O456" i="16"/>
  <c r="O457" i="16"/>
  <c r="O458" i="16"/>
  <c r="O459" i="16"/>
  <c r="O460" i="16"/>
  <c r="O461" i="16"/>
  <c r="O462" i="16"/>
  <c r="O560" i="16"/>
  <c r="O668" i="16"/>
  <c r="O669" i="16"/>
  <c r="O670" i="16"/>
  <c r="O95" i="16"/>
  <c r="N134" i="16"/>
  <c r="O134" i="16"/>
  <c r="O167" i="16"/>
  <c r="O168" i="16"/>
  <c r="O169" i="16"/>
  <c r="O170" i="16"/>
  <c r="O171" i="16"/>
  <c r="O320" i="16"/>
  <c r="O321" i="16"/>
  <c r="O322" i="16"/>
  <c r="O323" i="16"/>
  <c r="O324" i="16"/>
  <c r="O325" i="16"/>
  <c r="O326" i="16"/>
  <c r="O463" i="16"/>
  <c r="O464" i="16"/>
  <c r="O465" i="16"/>
  <c r="O466" i="16"/>
  <c r="O467" i="16"/>
  <c r="O468" i="16"/>
  <c r="O469" i="16"/>
  <c r="O561" i="16"/>
  <c r="O562" i="16"/>
  <c r="O563" i="16"/>
  <c r="O564" i="16"/>
  <c r="O671" i="16"/>
  <c r="O672" i="16"/>
  <c r="O673" i="16"/>
  <c r="O674" i="16"/>
  <c r="O675" i="16"/>
  <c r="O676" i="16"/>
  <c r="O677" i="16"/>
  <c r="O678" i="16"/>
  <c r="O679" i="16"/>
  <c r="O680" i="16"/>
  <c r="O681" i="16"/>
  <c r="N121" i="16"/>
  <c r="O121" i="16"/>
  <c r="N122" i="16"/>
  <c r="O122" i="16"/>
  <c r="N123" i="16"/>
  <c r="O123" i="16"/>
  <c r="N124" i="16"/>
  <c r="O124" i="16"/>
  <c r="N125" i="16"/>
  <c r="O125" i="16"/>
  <c r="N126" i="16"/>
  <c r="O126" i="16"/>
  <c r="O172" i="16"/>
  <c r="N173" i="16"/>
  <c r="O173" i="16"/>
  <c r="O174" i="16"/>
  <c r="O175" i="16"/>
  <c r="N176" i="16"/>
  <c r="O176" i="16"/>
  <c r="N177" i="16"/>
  <c r="O177" i="16"/>
  <c r="N178" i="16"/>
  <c r="O178" i="16"/>
  <c r="N179" i="16"/>
  <c r="O179" i="16"/>
  <c r="O327" i="16"/>
  <c r="O328" i="16"/>
  <c r="O329" i="16"/>
  <c r="O330" i="16"/>
  <c r="O331" i="16"/>
  <c r="O332" i="16"/>
  <c r="O333" i="16"/>
  <c r="O470" i="16"/>
  <c r="O471" i="16"/>
  <c r="O472" i="16"/>
  <c r="O473" i="16"/>
  <c r="O474" i="16"/>
  <c r="O475" i="16"/>
  <c r="O476" i="16"/>
  <c r="O477" i="16"/>
  <c r="O478" i="16"/>
  <c r="O479" i="16"/>
  <c r="O480" i="16"/>
  <c r="O481" i="16"/>
  <c r="O482" i="16"/>
  <c r="O483" i="16"/>
  <c r="O484" i="16"/>
  <c r="O485" i="16"/>
  <c r="O486" i="16"/>
  <c r="O487" i="16"/>
  <c r="O488" i="16"/>
  <c r="O489" i="16"/>
  <c r="O490" i="16"/>
  <c r="O491" i="16"/>
  <c r="O492" i="16"/>
  <c r="O493" i="16"/>
  <c r="O494" i="16"/>
  <c r="O495" i="16"/>
  <c r="O496" i="16"/>
  <c r="O497" i="16"/>
  <c r="O498" i="16"/>
  <c r="O499" i="16"/>
  <c r="O500" i="16"/>
  <c r="O501" i="16"/>
  <c r="O502" i="16"/>
  <c r="O503" i="16"/>
  <c r="O504" i="16"/>
  <c r="O505" i="16"/>
  <c r="O506" i="16"/>
  <c r="O507" i="16"/>
  <c r="O508" i="16"/>
  <c r="O509" i="16"/>
  <c r="O510" i="16"/>
  <c r="O511" i="16"/>
  <c r="O512" i="16"/>
  <c r="O513" i="16"/>
  <c r="O514" i="16"/>
  <c r="O515" i="16"/>
  <c r="O516" i="16"/>
  <c r="O517" i="16"/>
  <c r="O518" i="16"/>
  <c r="O519" i="16"/>
  <c r="O520" i="16"/>
  <c r="O521" i="16"/>
  <c r="O522" i="16"/>
  <c r="O523" i="16"/>
  <c r="O524" i="16"/>
  <c r="O525" i="16"/>
  <c r="O526" i="16"/>
  <c r="O527" i="16"/>
  <c r="O528" i="16"/>
  <c r="O529" i="16"/>
  <c r="O530" i="16"/>
  <c r="O531" i="16"/>
  <c r="O532" i="16"/>
  <c r="O533" i="16"/>
  <c r="O534" i="16"/>
  <c r="O535" i="16"/>
  <c r="O536" i="16"/>
  <c r="O537" i="16"/>
  <c r="O538" i="16"/>
  <c r="O539" i="16"/>
  <c r="O540" i="16"/>
  <c r="O541" i="16"/>
  <c r="O542" i="16"/>
  <c r="O543" i="16"/>
  <c r="O544" i="16"/>
  <c r="O545" i="16"/>
  <c r="O546" i="16"/>
  <c r="O547" i="16"/>
  <c r="O548" i="16"/>
  <c r="O549" i="16"/>
  <c r="O565" i="16"/>
  <c r="O566" i="16"/>
  <c r="O567" i="16"/>
  <c r="O568" i="16"/>
  <c r="O569" i="16"/>
  <c r="O570" i="16"/>
  <c r="O571" i="16"/>
  <c r="O572" i="16"/>
  <c r="O573" i="16"/>
  <c r="O574" i="16"/>
  <c r="O575" i="16"/>
  <c r="O576" i="16"/>
  <c r="O577" i="16"/>
  <c r="O578" i="16"/>
  <c r="O579" i="16"/>
  <c r="O580" i="16"/>
  <c r="O581" i="16"/>
  <c r="O582" i="16"/>
  <c r="O682" i="16"/>
  <c r="O683" i="16"/>
  <c r="O684" i="16"/>
  <c r="O685" i="16"/>
  <c r="O686" i="16"/>
  <c r="O4" i="16"/>
  <c r="C5" i="16"/>
  <c r="D5" i="16"/>
  <c r="E5" i="16"/>
  <c r="F5" i="16"/>
  <c r="G5" i="16"/>
  <c r="C6" i="16"/>
  <c r="D6" i="16"/>
  <c r="E6" i="16"/>
  <c r="F6" i="16"/>
  <c r="G6" i="16"/>
  <c r="C7" i="16"/>
  <c r="D7" i="16"/>
  <c r="E7" i="16"/>
  <c r="F7" i="16"/>
  <c r="G7" i="16"/>
  <c r="C8" i="16"/>
  <c r="D8" i="16"/>
  <c r="E8" i="16"/>
  <c r="F8" i="16"/>
  <c r="G8" i="16"/>
  <c r="C9" i="16"/>
  <c r="D9" i="16"/>
  <c r="E9" i="16"/>
  <c r="F9" i="16"/>
  <c r="G9" i="16"/>
  <c r="C10" i="16"/>
  <c r="D10" i="16"/>
  <c r="E10" i="16"/>
  <c r="F10" i="16"/>
  <c r="G10" i="16"/>
  <c r="C11" i="16"/>
  <c r="D11" i="16"/>
  <c r="E11" i="16"/>
  <c r="F11" i="16"/>
  <c r="G11" i="16"/>
  <c r="C12" i="16"/>
  <c r="D12" i="16"/>
  <c r="E12" i="16"/>
  <c r="F12" i="16"/>
  <c r="G12" i="16"/>
  <c r="C13" i="16"/>
  <c r="D13" i="16"/>
  <c r="E13" i="16"/>
  <c r="F13" i="16"/>
  <c r="G13" i="16"/>
  <c r="C14" i="16"/>
  <c r="D14" i="16"/>
  <c r="E14" i="16"/>
  <c r="F14" i="16"/>
  <c r="G14" i="16"/>
  <c r="C15" i="16"/>
  <c r="D15" i="16"/>
  <c r="E15" i="16"/>
  <c r="F15" i="16"/>
  <c r="G15" i="16"/>
  <c r="C16" i="16"/>
  <c r="D16" i="16"/>
  <c r="E16" i="16"/>
  <c r="F16" i="16"/>
  <c r="G16" i="16"/>
  <c r="C17" i="16"/>
  <c r="D17" i="16"/>
  <c r="E17" i="16"/>
  <c r="F17" i="16"/>
  <c r="G17" i="16"/>
  <c r="C18" i="16"/>
  <c r="D18" i="16"/>
  <c r="E18" i="16"/>
  <c r="F18" i="16"/>
  <c r="G18" i="16"/>
  <c r="C19" i="16"/>
  <c r="D19" i="16"/>
  <c r="E19" i="16"/>
  <c r="F19" i="16"/>
  <c r="G19" i="16"/>
  <c r="C20" i="16"/>
  <c r="D20" i="16"/>
  <c r="E20" i="16"/>
  <c r="F20" i="16"/>
  <c r="G20" i="16"/>
  <c r="C21" i="16"/>
  <c r="D21" i="16"/>
  <c r="E21" i="16"/>
  <c r="F21" i="16"/>
  <c r="G21" i="16"/>
  <c r="C22" i="16"/>
  <c r="D22" i="16"/>
  <c r="E22" i="16"/>
  <c r="F22" i="16"/>
  <c r="G22" i="16"/>
  <c r="C23" i="16"/>
  <c r="D23" i="16"/>
  <c r="E23" i="16"/>
  <c r="F23" i="16"/>
  <c r="G23" i="16"/>
  <c r="C24" i="16"/>
  <c r="D24" i="16"/>
  <c r="E24" i="16"/>
  <c r="F24" i="16"/>
  <c r="G24" i="16"/>
  <c r="C25" i="16"/>
  <c r="D25" i="16"/>
  <c r="E25" i="16"/>
  <c r="F25" i="16"/>
  <c r="G25" i="16"/>
  <c r="C26" i="16"/>
  <c r="D26" i="16"/>
  <c r="E26" i="16"/>
  <c r="F26" i="16"/>
  <c r="G26" i="16"/>
  <c r="C27" i="16"/>
  <c r="D27" i="16"/>
  <c r="E27" i="16"/>
  <c r="F27" i="16"/>
  <c r="G27" i="16"/>
  <c r="C28" i="16"/>
  <c r="D28" i="16"/>
  <c r="E28" i="16"/>
  <c r="F28" i="16"/>
  <c r="G28" i="16"/>
  <c r="C29" i="16"/>
  <c r="D29" i="16"/>
  <c r="E29" i="16"/>
  <c r="F29" i="16"/>
  <c r="G29" i="16"/>
  <c r="C30" i="16"/>
  <c r="D30" i="16"/>
  <c r="E30" i="16"/>
  <c r="F30" i="16"/>
  <c r="G30" i="16"/>
  <c r="C31" i="16"/>
  <c r="D31" i="16"/>
  <c r="E31" i="16"/>
  <c r="F31" i="16"/>
  <c r="G31" i="16"/>
  <c r="C32" i="16"/>
  <c r="D32" i="16"/>
  <c r="E32" i="16"/>
  <c r="F32" i="16"/>
  <c r="G32" i="16"/>
  <c r="C33" i="16"/>
  <c r="D33" i="16"/>
  <c r="E33" i="16"/>
  <c r="F33" i="16"/>
  <c r="G33" i="16"/>
  <c r="C34" i="16"/>
  <c r="D34" i="16"/>
  <c r="E34" i="16"/>
  <c r="F34" i="16"/>
  <c r="G34" i="16"/>
  <c r="C35" i="16"/>
  <c r="D35" i="16"/>
  <c r="E35" i="16"/>
  <c r="F35" i="16"/>
  <c r="G35" i="16"/>
  <c r="C36" i="16"/>
  <c r="D36" i="16"/>
  <c r="E36" i="16"/>
  <c r="F36" i="16"/>
  <c r="G36" i="16"/>
  <c r="C37" i="16"/>
  <c r="D37" i="16"/>
  <c r="E37" i="16"/>
  <c r="F37" i="16"/>
  <c r="G37" i="16"/>
  <c r="C38" i="16"/>
  <c r="D38" i="16"/>
  <c r="E38" i="16"/>
  <c r="F38" i="16"/>
  <c r="G38" i="16"/>
  <c r="C39" i="16"/>
  <c r="D39" i="16"/>
  <c r="E39" i="16"/>
  <c r="F39" i="16"/>
  <c r="G39" i="16"/>
  <c r="C40" i="16"/>
  <c r="D40" i="16"/>
  <c r="E40" i="16"/>
  <c r="F40" i="16"/>
  <c r="G40" i="16"/>
  <c r="C41" i="16"/>
  <c r="D41" i="16"/>
  <c r="E41" i="16"/>
  <c r="F41" i="16"/>
  <c r="G41" i="16"/>
  <c r="C42" i="16"/>
  <c r="D42" i="16"/>
  <c r="E42" i="16"/>
  <c r="F42" i="16"/>
  <c r="G42" i="16"/>
  <c r="C43" i="16"/>
  <c r="D43" i="16"/>
  <c r="E43" i="16"/>
  <c r="F43" i="16"/>
  <c r="G43" i="16"/>
  <c r="C44" i="16"/>
  <c r="D44" i="16"/>
  <c r="E44" i="16"/>
  <c r="F44" i="16"/>
  <c r="G44" i="16"/>
  <c r="C45" i="16"/>
  <c r="D45" i="16"/>
  <c r="E45" i="16"/>
  <c r="F45" i="16"/>
  <c r="G45" i="16"/>
  <c r="C46" i="16"/>
  <c r="D46" i="16"/>
  <c r="E46" i="16"/>
  <c r="F46" i="16"/>
  <c r="G46" i="16"/>
  <c r="C47" i="16"/>
  <c r="D47" i="16"/>
  <c r="E47" i="16"/>
  <c r="F47" i="16"/>
  <c r="G47" i="16"/>
  <c r="C48" i="16"/>
  <c r="D48" i="16"/>
  <c r="E48" i="16"/>
  <c r="F48" i="16"/>
  <c r="G48" i="16"/>
  <c r="C49" i="16"/>
  <c r="D49" i="16"/>
  <c r="E49" i="16"/>
  <c r="F49" i="16"/>
  <c r="G49" i="16"/>
  <c r="C50" i="16"/>
  <c r="D50" i="16"/>
  <c r="E50" i="16"/>
  <c r="F50" i="16"/>
  <c r="G50" i="16"/>
  <c r="C99" i="16"/>
  <c r="D99" i="16"/>
  <c r="E99" i="16"/>
  <c r="F99" i="16"/>
  <c r="G99" i="16"/>
  <c r="C51" i="16"/>
  <c r="D51" i="16"/>
  <c r="E51" i="16"/>
  <c r="F51" i="16"/>
  <c r="G51" i="16"/>
  <c r="C52" i="16"/>
  <c r="D52" i="16"/>
  <c r="E52" i="16"/>
  <c r="F52" i="16"/>
  <c r="G52" i="16"/>
  <c r="C53" i="16"/>
  <c r="D53" i="16"/>
  <c r="E53" i="16"/>
  <c r="F53" i="16"/>
  <c r="G53" i="16"/>
  <c r="C54" i="16"/>
  <c r="D54" i="16"/>
  <c r="E54" i="16"/>
  <c r="F54" i="16"/>
  <c r="G54" i="16"/>
  <c r="C55" i="16"/>
  <c r="D55" i="16"/>
  <c r="E55" i="16"/>
  <c r="F55" i="16"/>
  <c r="G55" i="16"/>
  <c r="C56" i="16"/>
  <c r="D56" i="16"/>
  <c r="E56" i="16"/>
  <c r="F56" i="16"/>
  <c r="G56" i="16"/>
  <c r="C57" i="16"/>
  <c r="D57" i="16"/>
  <c r="E57" i="16"/>
  <c r="F57" i="16"/>
  <c r="G57" i="16"/>
  <c r="C58" i="16"/>
  <c r="D58" i="16"/>
  <c r="E58" i="16"/>
  <c r="F58" i="16"/>
  <c r="G58" i="16"/>
  <c r="C59" i="16"/>
  <c r="D59" i="16"/>
  <c r="E59" i="16"/>
  <c r="F59" i="16"/>
  <c r="G59" i="16"/>
  <c r="C60" i="16"/>
  <c r="D60" i="16"/>
  <c r="E60" i="16"/>
  <c r="F60" i="16"/>
  <c r="G60" i="16"/>
  <c r="C61" i="16"/>
  <c r="D61" i="16"/>
  <c r="E61" i="16"/>
  <c r="F61" i="16"/>
  <c r="G61" i="16"/>
  <c r="C62" i="16"/>
  <c r="D62" i="16"/>
  <c r="E62" i="16"/>
  <c r="F62" i="16"/>
  <c r="G62" i="16"/>
  <c r="C63" i="16"/>
  <c r="D63" i="16"/>
  <c r="E63" i="16"/>
  <c r="F63" i="16"/>
  <c r="G63" i="16"/>
  <c r="C64" i="16"/>
  <c r="D64" i="16"/>
  <c r="E64" i="16"/>
  <c r="F64" i="16"/>
  <c r="G64" i="16"/>
  <c r="C65" i="16"/>
  <c r="D65" i="16"/>
  <c r="E65" i="16"/>
  <c r="F65" i="16"/>
  <c r="G65" i="16"/>
  <c r="C66" i="16"/>
  <c r="D66" i="16"/>
  <c r="E66" i="16"/>
  <c r="F66" i="16"/>
  <c r="G66" i="16"/>
  <c r="C67" i="16"/>
  <c r="D67" i="16"/>
  <c r="E67" i="16"/>
  <c r="F67" i="16"/>
  <c r="G67" i="16"/>
  <c r="C68" i="16"/>
  <c r="D68" i="16"/>
  <c r="E68" i="16"/>
  <c r="F68" i="16"/>
  <c r="G68" i="16"/>
  <c r="C69" i="16"/>
  <c r="D69" i="16"/>
  <c r="E69" i="16"/>
  <c r="F69" i="16"/>
  <c r="G69" i="16"/>
  <c r="C70" i="16"/>
  <c r="D70" i="16"/>
  <c r="E70" i="16"/>
  <c r="F70" i="16"/>
  <c r="G70" i="16"/>
  <c r="C71" i="16"/>
  <c r="D71" i="16"/>
  <c r="E71" i="16"/>
  <c r="F71" i="16"/>
  <c r="G71" i="16"/>
  <c r="C72" i="16"/>
  <c r="D72" i="16"/>
  <c r="E72" i="16"/>
  <c r="F72" i="16"/>
  <c r="G72" i="16"/>
  <c r="C73" i="16"/>
  <c r="D73" i="16"/>
  <c r="E73" i="16"/>
  <c r="F73" i="16"/>
  <c r="G73" i="16"/>
  <c r="C74" i="16"/>
  <c r="D74" i="16"/>
  <c r="E74" i="16"/>
  <c r="F74" i="16"/>
  <c r="G74" i="16"/>
  <c r="C75" i="16"/>
  <c r="D75" i="16"/>
  <c r="E75" i="16"/>
  <c r="F75" i="16"/>
  <c r="G75" i="16"/>
  <c r="C76" i="16"/>
  <c r="D76" i="16"/>
  <c r="E76" i="16"/>
  <c r="F76" i="16"/>
  <c r="G76" i="16"/>
  <c r="C77" i="16"/>
  <c r="D77" i="16"/>
  <c r="E77" i="16"/>
  <c r="F77" i="16"/>
  <c r="G77" i="16"/>
  <c r="C78" i="16"/>
  <c r="D78" i="16"/>
  <c r="E78" i="16"/>
  <c r="F78" i="16"/>
  <c r="G78" i="16"/>
  <c r="C96" i="16"/>
  <c r="D96" i="16"/>
  <c r="E96" i="16"/>
  <c r="F96" i="16"/>
  <c r="G96" i="16"/>
  <c r="C147" i="16"/>
  <c r="D147" i="16"/>
  <c r="E147" i="16"/>
  <c r="F147" i="16"/>
  <c r="G147" i="16"/>
  <c r="C148" i="16"/>
  <c r="D148" i="16"/>
  <c r="E148" i="16"/>
  <c r="F148" i="16"/>
  <c r="G148" i="16"/>
  <c r="C149" i="16"/>
  <c r="D149" i="16"/>
  <c r="E149" i="16"/>
  <c r="F149" i="16"/>
  <c r="G149" i="16"/>
  <c r="C150" i="16"/>
  <c r="D150" i="16"/>
  <c r="E150" i="16"/>
  <c r="F150" i="16"/>
  <c r="G150" i="16"/>
  <c r="C151" i="16"/>
  <c r="D151" i="16"/>
  <c r="E151" i="16"/>
  <c r="F151" i="16"/>
  <c r="G151" i="16"/>
  <c r="C308" i="16"/>
  <c r="D308" i="16"/>
  <c r="E308" i="16"/>
  <c r="F308" i="16"/>
  <c r="G308" i="16"/>
  <c r="C551" i="16"/>
  <c r="D551" i="16"/>
  <c r="E551" i="16"/>
  <c r="F551" i="16"/>
  <c r="G551" i="16"/>
  <c r="C552" i="16"/>
  <c r="D552" i="16"/>
  <c r="E552" i="16"/>
  <c r="F552" i="16"/>
  <c r="G552" i="16"/>
  <c r="C553" i="16"/>
  <c r="D553" i="16"/>
  <c r="E553" i="16"/>
  <c r="F553" i="16"/>
  <c r="G553" i="16"/>
  <c r="C554" i="16"/>
  <c r="D554" i="16"/>
  <c r="E554" i="16"/>
  <c r="F554" i="16"/>
  <c r="G554" i="16"/>
  <c r="C555" i="16"/>
  <c r="D555" i="16"/>
  <c r="E555" i="16"/>
  <c r="F555" i="16"/>
  <c r="G555" i="16"/>
  <c r="C556" i="16"/>
  <c r="D556" i="16"/>
  <c r="E556" i="16"/>
  <c r="F556" i="16"/>
  <c r="G556" i="16"/>
  <c r="C557" i="16"/>
  <c r="D557" i="16"/>
  <c r="E557" i="16"/>
  <c r="F557" i="16"/>
  <c r="G557" i="16"/>
  <c r="C558" i="16"/>
  <c r="D558" i="16"/>
  <c r="E558" i="16"/>
  <c r="F558" i="16"/>
  <c r="G558" i="16"/>
  <c r="C79" i="16"/>
  <c r="D79" i="16"/>
  <c r="E79" i="16"/>
  <c r="F79" i="16"/>
  <c r="G79" i="16"/>
  <c r="C80" i="16"/>
  <c r="D80" i="16"/>
  <c r="E80" i="16"/>
  <c r="F80" i="16"/>
  <c r="G80" i="16"/>
  <c r="C81" i="16"/>
  <c r="D81" i="16"/>
  <c r="E81" i="16"/>
  <c r="F81" i="16"/>
  <c r="G81" i="16"/>
  <c r="C82" i="16"/>
  <c r="D82" i="16"/>
  <c r="E82" i="16"/>
  <c r="F82" i="16"/>
  <c r="G82" i="16"/>
  <c r="C83" i="16"/>
  <c r="D83" i="16"/>
  <c r="E83" i="16"/>
  <c r="F83" i="16"/>
  <c r="G83" i="16"/>
  <c r="C84" i="16"/>
  <c r="D84" i="16"/>
  <c r="E84" i="16"/>
  <c r="F84" i="16"/>
  <c r="G84" i="16"/>
  <c r="C85" i="16"/>
  <c r="D85" i="16"/>
  <c r="E85" i="16"/>
  <c r="F85" i="16"/>
  <c r="G85" i="16"/>
  <c r="C100" i="16"/>
  <c r="D100" i="16"/>
  <c r="E100" i="16"/>
  <c r="F100" i="16"/>
  <c r="G100" i="16"/>
  <c r="C101" i="16"/>
  <c r="D101" i="16"/>
  <c r="E101" i="16"/>
  <c r="F101" i="16"/>
  <c r="G101" i="16"/>
  <c r="C102" i="16"/>
  <c r="D102" i="16"/>
  <c r="E102" i="16"/>
  <c r="F102" i="16"/>
  <c r="G102" i="16"/>
  <c r="C103" i="16"/>
  <c r="D103" i="16"/>
  <c r="E103" i="16"/>
  <c r="F103" i="16"/>
  <c r="G103" i="16"/>
  <c r="C104" i="16"/>
  <c r="D104" i="16"/>
  <c r="E104" i="16"/>
  <c r="F104" i="16"/>
  <c r="G104" i="16"/>
  <c r="C105" i="16"/>
  <c r="D105" i="16"/>
  <c r="E105" i="16"/>
  <c r="F105" i="16"/>
  <c r="G105" i="16"/>
  <c r="C106" i="16"/>
  <c r="D106" i="16"/>
  <c r="E106" i="16"/>
  <c r="F106" i="16"/>
  <c r="G106" i="16"/>
  <c r="C128" i="16"/>
  <c r="D128" i="16"/>
  <c r="E128" i="16"/>
  <c r="F128" i="16"/>
  <c r="G128" i="16"/>
  <c r="C129" i="16"/>
  <c r="D129" i="16"/>
  <c r="E129" i="16"/>
  <c r="F129" i="16"/>
  <c r="G129" i="16"/>
  <c r="C130" i="16"/>
  <c r="D130" i="16"/>
  <c r="E130" i="16"/>
  <c r="F130" i="16"/>
  <c r="G130" i="16"/>
  <c r="C131" i="16"/>
  <c r="D131" i="16"/>
  <c r="E131" i="16"/>
  <c r="F131" i="16"/>
  <c r="G131" i="16"/>
  <c r="C152" i="16"/>
  <c r="D152" i="16"/>
  <c r="E152" i="16"/>
  <c r="F152" i="16"/>
  <c r="G152" i="16"/>
  <c r="C153" i="16"/>
  <c r="D153" i="16"/>
  <c r="E153" i="16"/>
  <c r="F153" i="16"/>
  <c r="G153" i="16"/>
  <c r="C154" i="16"/>
  <c r="D154" i="16"/>
  <c r="E154" i="16"/>
  <c r="F154" i="16"/>
  <c r="G154" i="16"/>
  <c r="C155" i="16"/>
  <c r="D155" i="16"/>
  <c r="E155" i="16"/>
  <c r="F155" i="16"/>
  <c r="G155" i="16"/>
  <c r="C156" i="16"/>
  <c r="D156" i="16"/>
  <c r="E156" i="16"/>
  <c r="F156" i="16"/>
  <c r="G156" i="16"/>
  <c r="C157" i="16"/>
  <c r="D157" i="16"/>
  <c r="E157" i="16"/>
  <c r="F157" i="16"/>
  <c r="G157" i="16"/>
  <c r="C158" i="16"/>
  <c r="D158" i="16"/>
  <c r="E158" i="16"/>
  <c r="F158" i="16"/>
  <c r="G158" i="16"/>
  <c r="C309" i="16"/>
  <c r="D309" i="16"/>
  <c r="E309" i="16"/>
  <c r="F309" i="16"/>
  <c r="G309" i="16"/>
  <c r="C310" i="16"/>
  <c r="D310" i="16"/>
  <c r="E310" i="16"/>
  <c r="F310" i="16"/>
  <c r="G310" i="16"/>
  <c r="C311" i="16"/>
  <c r="D311" i="16"/>
  <c r="E311" i="16"/>
  <c r="F311" i="16"/>
  <c r="G311" i="16"/>
  <c r="C312" i="16"/>
  <c r="D312" i="16"/>
  <c r="E312" i="16"/>
  <c r="F312" i="16"/>
  <c r="G312" i="16"/>
  <c r="C313" i="16"/>
  <c r="D313" i="16"/>
  <c r="E313" i="16"/>
  <c r="F313" i="16"/>
  <c r="G313" i="16"/>
  <c r="C314" i="16"/>
  <c r="D314" i="16"/>
  <c r="E314" i="16"/>
  <c r="F314" i="16"/>
  <c r="G314" i="16"/>
  <c r="C559" i="16"/>
  <c r="D559" i="16"/>
  <c r="E559" i="16"/>
  <c r="F559" i="16"/>
  <c r="G559" i="16"/>
  <c r="C2" i="16"/>
  <c r="D2" i="16"/>
  <c r="E2" i="16"/>
  <c r="F2" i="16"/>
  <c r="G2" i="16"/>
  <c r="C3" i="16"/>
  <c r="D3" i="16"/>
  <c r="E3" i="16"/>
  <c r="F3" i="16"/>
  <c r="G3" i="16"/>
  <c r="C86" i="16"/>
  <c r="D86" i="16"/>
  <c r="E86" i="16"/>
  <c r="F86" i="16"/>
  <c r="G86" i="16"/>
  <c r="C87" i="16"/>
  <c r="D87" i="16"/>
  <c r="E87" i="16"/>
  <c r="F87" i="16"/>
  <c r="G87" i="16"/>
  <c r="C88" i="16"/>
  <c r="D88" i="16"/>
  <c r="E88" i="16"/>
  <c r="F88" i="16"/>
  <c r="G88" i="16"/>
  <c r="C89" i="16"/>
  <c r="D89" i="16"/>
  <c r="E89" i="16"/>
  <c r="F89" i="16"/>
  <c r="G89" i="16"/>
  <c r="C90" i="16"/>
  <c r="D90" i="16"/>
  <c r="E90" i="16"/>
  <c r="F90" i="16"/>
  <c r="G90" i="16"/>
  <c r="C91" i="16"/>
  <c r="D91" i="16"/>
  <c r="E91" i="16"/>
  <c r="F91" i="16"/>
  <c r="G91" i="16"/>
  <c r="C92" i="16"/>
  <c r="D92" i="16"/>
  <c r="E92" i="16"/>
  <c r="F92" i="16"/>
  <c r="G92" i="16"/>
  <c r="C93" i="16"/>
  <c r="D93" i="16"/>
  <c r="E93" i="16"/>
  <c r="F93" i="16"/>
  <c r="G93" i="16"/>
  <c r="C94" i="16"/>
  <c r="D94" i="16"/>
  <c r="E94" i="16"/>
  <c r="F94" i="16"/>
  <c r="G94" i="16"/>
  <c r="C107" i="16"/>
  <c r="D107" i="16"/>
  <c r="E107" i="16"/>
  <c r="F107" i="16"/>
  <c r="G107" i="16"/>
  <c r="C108" i="16"/>
  <c r="D108" i="16"/>
  <c r="E108" i="16"/>
  <c r="F108" i="16"/>
  <c r="G108" i="16"/>
  <c r="C109" i="16"/>
  <c r="D109" i="16"/>
  <c r="E109" i="16"/>
  <c r="F109" i="16"/>
  <c r="G109" i="16"/>
  <c r="C110" i="16"/>
  <c r="D110" i="16"/>
  <c r="E110" i="16"/>
  <c r="F110" i="16"/>
  <c r="G110" i="16"/>
  <c r="C111" i="16"/>
  <c r="D111" i="16"/>
  <c r="E111" i="16"/>
  <c r="F111" i="16"/>
  <c r="G111" i="16"/>
  <c r="C112" i="16"/>
  <c r="D112" i="16"/>
  <c r="E112" i="16"/>
  <c r="F112" i="16"/>
  <c r="G112" i="16"/>
  <c r="C113" i="16"/>
  <c r="D113" i="16"/>
  <c r="E113" i="16"/>
  <c r="F113" i="16"/>
  <c r="G113" i="16"/>
  <c r="C114" i="16"/>
  <c r="D114" i="16"/>
  <c r="E114" i="16"/>
  <c r="F114" i="16"/>
  <c r="G114" i="16"/>
  <c r="C115" i="16"/>
  <c r="D115" i="16"/>
  <c r="E115" i="16"/>
  <c r="F115" i="16"/>
  <c r="G115" i="16"/>
  <c r="C116" i="16"/>
  <c r="D116" i="16"/>
  <c r="E116" i="16"/>
  <c r="F116" i="16"/>
  <c r="G116" i="16"/>
  <c r="C117" i="16"/>
  <c r="D117" i="16"/>
  <c r="E117" i="16"/>
  <c r="F117" i="16"/>
  <c r="G117" i="16"/>
  <c r="C118" i="16"/>
  <c r="D118" i="16"/>
  <c r="E118" i="16"/>
  <c r="F118" i="16"/>
  <c r="G118" i="16"/>
  <c r="C119" i="16"/>
  <c r="D119" i="16"/>
  <c r="E119" i="16"/>
  <c r="F119" i="16"/>
  <c r="G119" i="16"/>
  <c r="C120" i="16"/>
  <c r="D120" i="16"/>
  <c r="E120" i="16"/>
  <c r="F120" i="16"/>
  <c r="G120" i="16"/>
  <c r="C132" i="16"/>
  <c r="D132" i="16"/>
  <c r="E132" i="16"/>
  <c r="F132" i="16"/>
  <c r="G132" i="16"/>
  <c r="C133" i="16"/>
  <c r="D133" i="16"/>
  <c r="E133" i="16"/>
  <c r="F133" i="16"/>
  <c r="G133" i="16"/>
  <c r="C159" i="16"/>
  <c r="D159" i="16"/>
  <c r="E159" i="16"/>
  <c r="F159" i="16"/>
  <c r="G159" i="16"/>
  <c r="C160" i="16"/>
  <c r="D160" i="16"/>
  <c r="E160" i="16"/>
  <c r="F160" i="16"/>
  <c r="G160" i="16"/>
  <c r="C161" i="16"/>
  <c r="D161" i="16"/>
  <c r="E161" i="16"/>
  <c r="F161" i="16"/>
  <c r="G161" i="16"/>
  <c r="C162" i="16"/>
  <c r="D162" i="16"/>
  <c r="E162" i="16"/>
  <c r="F162" i="16"/>
  <c r="G162" i="16"/>
  <c r="C163" i="16"/>
  <c r="D163" i="16"/>
  <c r="E163" i="16"/>
  <c r="F163" i="16"/>
  <c r="G163" i="16"/>
  <c r="C164" i="16"/>
  <c r="D164" i="16"/>
  <c r="E164" i="16"/>
  <c r="F164" i="16"/>
  <c r="G164" i="16"/>
  <c r="C165" i="16"/>
  <c r="D165" i="16"/>
  <c r="E165" i="16"/>
  <c r="F165" i="16"/>
  <c r="G165" i="16"/>
  <c r="C166" i="16"/>
  <c r="D166" i="16"/>
  <c r="E166" i="16"/>
  <c r="F166" i="16"/>
  <c r="G166" i="16"/>
  <c r="C315" i="16"/>
  <c r="D315" i="16"/>
  <c r="E315" i="16"/>
  <c r="F315" i="16"/>
  <c r="G315" i="16"/>
  <c r="C316" i="16"/>
  <c r="D316" i="16"/>
  <c r="E316" i="16"/>
  <c r="F316" i="16"/>
  <c r="G316" i="16"/>
  <c r="C317" i="16"/>
  <c r="D317" i="16"/>
  <c r="E317" i="16"/>
  <c r="F317" i="16"/>
  <c r="G317" i="16"/>
  <c r="C318" i="16"/>
  <c r="D318" i="16"/>
  <c r="E318" i="16"/>
  <c r="F318" i="16"/>
  <c r="G318" i="16"/>
  <c r="C319" i="16"/>
  <c r="D319" i="16"/>
  <c r="E319" i="16"/>
  <c r="F319" i="16"/>
  <c r="G319" i="16"/>
  <c r="C449" i="16"/>
  <c r="D449" i="16"/>
  <c r="E449" i="16"/>
  <c r="F449" i="16"/>
  <c r="G449" i="16"/>
  <c r="C450" i="16"/>
  <c r="D450" i="16"/>
  <c r="E450" i="16"/>
  <c r="F450" i="16"/>
  <c r="G450" i="16"/>
  <c r="C451" i="16"/>
  <c r="D451" i="16"/>
  <c r="E451" i="16"/>
  <c r="F451" i="16"/>
  <c r="G451" i="16"/>
  <c r="C452" i="16"/>
  <c r="D452" i="16"/>
  <c r="E452" i="16"/>
  <c r="F452" i="16"/>
  <c r="G452" i="16"/>
  <c r="C453" i="16"/>
  <c r="D453" i="16"/>
  <c r="E453" i="16"/>
  <c r="F453" i="16"/>
  <c r="G453" i="16"/>
  <c r="C454" i="16"/>
  <c r="D454" i="16"/>
  <c r="E454" i="16"/>
  <c r="F454" i="16"/>
  <c r="G454" i="16"/>
  <c r="C455" i="16"/>
  <c r="D455" i="16"/>
  <c r="E455" i="16"/>
  <c r="F455" i="16"/>
  <c r="G455" i="16"/>
  <c r="C456" i="16"/>
  <c r="D456" i="16"/>
  <c r="E456" i="16"/>
  <c r="F456" i="16"/>
  <c r="G456" i="16"/>
  <c r="C457" i="16"/>
  <c r="D457" i="16"/>
  <c r="E457" i="16"/>
  <c r="F457" i="16"/>
  <c r="G457" i="16"/>
  <c r="C458" i="16"/>
  <c r="D458" i="16"/>
  <c r="E458" i="16"/>
  <c r="F458" i="16"/>
  <c r="G458" i="16"/>
  <c r="C459" i="16"/>
  <c r="D459" i="16"/>
  <c r="E459" i="16"/>
  <c r="F459" i="16"/>
  <c r="G459" i="16"/>
  <c r="C460" i="16"/>
  <c r="D460" i="16"/>
  <c r="E460" i="16"/>
  <c r="F460" i="16"/>
  <c r="G460" i="16"/>
  <c r="C461" i="16"/>
  <c r="D461" i="16"/>
  <c r="E461" i="16"/>
  <c r="F461" i="16"/>
  <c r="G461" i="16"/>
  <c r="C462" i="16"/>
  <c r="D462" i="16"/>
  <c r="E462" i="16"/>
  <c r="F462" i="16"/>
  <c r="G462" i="16"/>
  <c r="C560" i="16"/>
  <c r="D560" i="16"/>
  <c r="E560" i="16"/>
  <c r="F560" i="16"/>
  <c r="G560" i="16"/>
  <c r="C668" i="16"/>
  <c r="D668" i="16"/>
  <c r="E668" i="16"/>
  <c r="F668" i="16"/>
  <c r="G668" i="16"/>
  <c r="C669" i="16"/>
  <c r="D669" i="16"/>
  <c r="E669" i="16"/>
  <c r="F669" i="16"/>
  <c r="G669" i="16"/>
  <c r="C670" i="16"/>
  <c r="D670" i="16"/>
  <c r="E670" i="16"/>
  <c r="F670" i="16"/>
  <c r="G670" i="16"/>
  <c r="C95" i="16"/>
  <c r="D95" i="16"/>
  <c r="E95" i="16"/>
  <c r="F95" i="16"/>
  <c r="G95" i="16"/>
  <c r="C134" i="16"/>
  <c r="D134" i="16"/>
  <c r="E134" i="16"/>
  <c r="F134" i="16"/>
  <c r="G134" i="16"/>
  <c r="C167" i="16"/>
  <c r="D167" i="16"/>
  <c r="E167" i="16"/>
  <c r="F167" i="16"/>
  <c r="G167" i="16"/>
  <c r="C168" i="16"/>
  <c r="D168" i="16"/>
  <c r="E168" i="16"/>
  <c r="F168" i="16"/>
  <c r="G168" i="16"/>
  <c r="C169" i="16"/>
  <c r="D169" i="16"/>
  <c r="E169" i="16"/>
  <c r="F169" i="16"/>
  <c r="G169" i="16"/>
  <c r="C170" i="16"/>
  <c r="D170" i="16"/>
  <c r="E170" i="16"/>
  <c r="F170" i="16"/>
  <c r="G170" i="16"/>
  <c r="C171" i="16"/>
  <c r="D171" i="16"/>
  <c r="E171" i="16"/>
  <c r="F171" i="16"/>
  <c r="G171" i="16"/>
  <c r="C320" i="16"/>
  <c r="D320" i="16"/>
  <c r="E320" i="16"/>
  <c r="F320" i="16"/>
  <c r="G320" i="16"/>
  <c r="C321" i="16"/>
  <c r="D321" i="16"/>
  <c r="E321" i="16"/>
  <c r="F321" i="16"/>
  <c r="G321" i="16"/>
  <c r="C322" i="16"/>
  <c r="D322" i="16"/>
  <c r="E322" i="16"/>
  <c r="F322" i="16"/>
  <c r="G322" i="16"/>
  <c r="C323" i="16"/>
  <c r="D323" i="16"/>
  <c r="E323" i="16"/>
  <c r="F323" i="16"/>
  <c r="G323" i="16"/>
  <c r="C324" i="16"/>
  <c r="D324" i="16"/>
  <c r="E324" i="16"/>
  <c r="F324" i="16"/>
  <c r="G324" i="16"/>
  <c r="C325" i="16"/>
  <c r="D325" i="16"/>
  <c r="E325" i="16"/>
  <c r="F325" i="16"/>
  <c r="G325" i="16"/>
  <c r="C326" i="16"/>
  <c r="D326" i="16"/>
  <c r="E326" i="16"/>
  <c r="F326" i="16"/>
  <c r="G326" i="16"/>
  <c r="C463" i="16"/>
  <c r="D463" i="16"/>
  <c r="E463" i="16"/>
  <c r="F463" i="16"/>
  <c r="G463" i="16"/>
  <c r="C464" i="16"/>
  <c r="D464" i="16"/>
  <c r="E464" i="16"/>
  <c r="F464" i="16"/>
  <c r="G464" i="16"/>
  <c r="C465" i="16"/>
  <c r="D465" i="16"/>
  <c r="E465" i="16"/>
  <c r="F465" i="16"/>
  <c r="G465" i="16"/>
  <c r="C466" i="16"/>
  <c r="D466" i="16"/>
  <c r="E466" i="16"/>
  <c r="F466" i="16"/>
  <c r="G466" i="16"/>
  <c r="C467" i="16"/>
  <c r="D467" i="16"/>
  <c r="E467" i="16"/>
  <c r="F467" i="16"/>
  <c r="G467" i="16"/>
  <c r="C468" i="16"/>
  <c r="D468" i="16"/>
  <c r="E468" i="16"/>
  <c r="F468" i="16"/>
  <c r="G468" i="16"/>
  <c r="C469" i="16"/>
  <c r="D469" i="16"/>
  <c r="E469" i="16"/>
  <c r="F469" i="16"/>
  <c r="G469" i="16"/>
  <c r="C561" i="16"/>
  <c r="D561" i="16"/>
  <c r="E561" i="16"/>
  <c r="F561" i="16"/>
  <c r="G561" i="16"/>
  <c r="C562" i="16"/>
  <c r="D562" i="16"/>
  <c r="E562" i="16"/>
  <c r="F562" i="16"/>
  <c r="G562" i="16"/>
  <c r="C563" i="16"/>
  <c r="D563" i="16"/>
  <c r="E563" i="16"/>
  <c r="F563" i="16"/>
  <c r="G563" i="16"/>
  <c r="C564" i="16"/>
  <c r="D564" i="16"/>
  <c r="E564" i="16"/>
  <c r="F564" i="16"/>
  <c r="G564" i="16"/>
  <c r="C671" i="16"/>
  <c r="D671" i="16"/>
  <c r="E671" i="16"/>
  <c r="F671" i="16"/>
  <c r="G671" i="16"/>
  <c r="C672" i="16"/>
  <c r="D672" i="16"/>
  <c r="E672" i="16"/>
  <c r="F672" i="16"/>
  <c r="G672" i="16"/>
  <c r="C673" i="16"/>
  <c r="D673" i="16"/>
  <c r="E673" i="16"/>
  <c r="F673" i="16"/>
  <c r="G673" i="16"/>
  <c r="C674" i="16"/>
  <c r="D674" i="16"/>
  <c r="E674" i="16"/>
  <c r="F674" i="16"/>
  <c r="G674" i="16"/>
  <c r="C675" i="16"/>
  <c r="D675" i="16"/>
  <c r="E675" i="16"/>
  <c r="F675" i="16"/>
  <c r="G675" i="16"/>
  <c r="C676" i="16"/>
  <c r="D676" i="16"/>
  <c r="E676" i="16"/>
  <c r="F676" i="16"/>
  <c r="G676" i="16"/>
  <c r="C677" i="16"/>
  <c r="D677" i="16"/>
  <c r="E677" i="16"/>
  <c r="F677" i="16"/>
  <c r="G677" i="16"/>
  <c r="C678" i="16"/>
  <c r="D678" i="16"/>
  <c r="E678" i="16"/>
  <c r="F678" i="16"/>
  <c r="G678" i="16"/>
  <c r="C679" i="16"/>
  <c r="D679" i="16"/>
  <c r="E679" i="16"/>
  <c r="F679" i="16"/>
  <c r="G679" i="16"/>
  <c r="C680" i="16"/>
  <c r="D680" i="16"/>
  <c r="E680" i="16"/>
  <c r="F680" i="16"/>
  <c r="G680" i="16"/>
  <c r="C681" i="16"/>
  <c r="D681" i="16"/>
  <c r="E681" i="16"/>
  <c r="F681" i="16"/>
  <c r="G681" i="16"/>
  <c r="C121" i="16"/>
  <c r="D121" i="16"/>
  <c r="E121" i="16"/>
  <c r="F121" i="16"/>
  <c r="G121" i="16"/>
  <c r="C122" i="16"/>
  <c r="D122" i="16"/>
  <c r="E122" i="16"/>
  <c r="F122" i="16"/>
  <c r="G122" i="16"/>
  <c r="C123" i="16"/>
  <c r="D123" i="16"/>
  <c r="E123" i="16"/>
  <c r="F123" i="16"/>
  <c r="G123" i="16"/>
  <c r="C124" i="16"/>
  <c r="D124" i="16"/>
  <c r="E124" i="16"/>
  <c r="F124" i="16"/>
  <c r="G124" i="16"/>
  <c r="C125" i="16"/>
  <c r="D125" i="16"/>
  <c r="E125" i="16"/>
  <c r="F125" i="16"/>
  <c r="G125" i="16"/>
  <c r="C126" i="16"/>
  <c r="D126" i="16"/>
  <c r="E126" i="16"/>
  <c r="F126" i="16"/>
  <c r="G126" i="16"/>
  <c r="C172" i="16"/>
  <c r="D172" i="16"/>
  <c r="E172" i="16"/>
  <c r="F172" i="16"/>
  <c r="G172" i="16"/>
  <c r="C173" i="16"/>
  <c r="D173" i="16"/>
  <c r="E173" i="16"/>
  <c r="F173" i="16"/>
  <c r="G173" i="16"/>
  <c r="C174" i="16"/>
  <c r="D174" i="16"/>
  <c r="E174" i="16"/>
  <c r="F174" i="16"/>
  <c r="G174" i="16"/>
  <c r="C175" i="16"/>
  <c r="D175" i="16"/>
  <c r="E175" i="16"/>
  <c r="F175" i="16"/>
  <c r="G175" i="16"/>
  <c r="C176" i="16"/>
  <c r="D176" i="16"/>
  <c r="E176" i="16"/>
  <c r="F176" i="16"/>
  <c r="G176" i="16"/>
  <c r="C177" i="16"/>
  <c r="D177" i="16"/>
  <c r="E177" i="16"/>
  <c r="F177" i="16"/>
  <c r="G177" i="16"/>
  <c r="C178" i="16"/>
  <c r="D178" i="16"/>
  <c r="E178" i="16"/>
  <c r="F178" i="16"/>
  <c r="G178" i="16"/>
  <c r="C179" i="16"/>
  <c r="D179" i="16"/>
  <c r="E179" i="16"/>
  <c r="F179" i="16"/>
  <c r="G179" i="16"/>
  <c r="C327" i="16"/>
  <c r="D327" i="16"/>
  <c r="E327" i="16"/>
  <c r="F327" i="16"/>
  <c r="G327" i="16"/>
  <c r="C328" i="16"/>
  <c r="D328" i="16"/>
  <c r="E328" i="16"/>
  <c r="F328" i="16"/>
  <c r="G328" i="16"/>
  <c r="C329" i="16"/>
  <c r="D329" i="16"/>
  <c r="E329" i="16"/>
  <c r="F329" i="16"/>
  <c r="G329" i="16"/>
  <c r="C330" i="16"/>
  <c r="D330" i="16"/>
  <c r="E330" i="16"/>
  <c r="F330" i="16"/>
  <c r="G330" i="16"/>
  <c r="C331" i="16"/>
  <c r="D331" i="16"/>
  <c r="E331" i="16"/>
  <c r="F331" i="16"/>
  <c r="G331" i="16"/>
  <c r="C332" i="16"/>
  <c r="D332" i="16"/>
  <c r="E332" i="16"/>
  <c r="F332" i="16"/>
  <c r="G332" i="16"/>
  <c r="C333" i="16"/>
  <c r="D333" i="16"/>
  <c r="E333" i="16"/>
  <c r="F333" i="16"/>
  <c r="G333" i="16"/>
  <c r="C470" i="16"/>
  <c r="D470" i="16"/>
  <c r="E470" i="16"/>
  <c r="F470" i="16"/>
  <c r="G470" i="16"/>
  <c r="C471" i="16"/>
  <c r="D471" i="16"/>
  <c r="E471" i="16"/>
  <c r="F471" i="16"/>
  <c r="G471" i="16"/>
  <c r="C472" i="16"/>
  <c r="D472" i="16"/>
  <c r="E472" i="16"/>
  <c r="F472" i="16"/>
  <c r="G472" i="16"/>
  <c r="C473" i="16"/>
  <c r="D473" i="16"/>
  <c r="E473" i="16"/>
  <c r="F473" i="16"/>
  <c r="G473" i="16"/>
  <c r="C474" i="16"/>
  <c r="D474" i="16"/>
  <c r="E474" i="16"/>
  <c r="F474" i="16"/>
  <c r="G474" i="16"/>
  <c r="C475" i="16"/>
  <c r="D475" i="16"/>
  <c r="E475" i="16"/>
  <c r="F475" i="16"/>
  <c r="G475" i="16"/>
  <c r="C476" i="16"/>
  <c r="D476" i="16"/>
  <c r="E476" i="16"/>
  <c r="F476" i="16"/>
  <c r="G476" i="16"/>
  <c r="C477" i="16"/>
  <c r="D477" i="16"/>
  <c r="E477" i="16"/>
  <c r="F477" i="16"/>
  <c r="G477" i="16"/>
  <c r="C478" i="16"/>
  <c r="D478" i="16"/>
  <c r="E478" i="16"/>
  <c r="F478" i="16"/>
  <c r="G478" i="16"/>
  <c r="C479" i="16"/>
  <c r="D479" i="16"/>
  <c r="E479" i="16"/>
  <c r="F479" i="16"/>
  <c r="G479" i="16"/>
  <c r="C480" i="16"/>
  <c r="D480" i="16"/>
  <c r="E480" i="16"/>
  <c r="F480" i="16"/>
  <c r="G480" i="16"/>
  <c r="C481" i="16"/>
  <c r="D481" i="16"/>
  <c r="E481" i="16"/>
  <c r="F481" i="16"/>
  <c r="G481" i="16"/>
  <c r="C482" i="16"/>
  <c r="D482" i="16"/>
  <c r="E482" i="16"/>
  <c r="F482" i="16"/>
  <c r="G482" i="16"/>
  <c r="C483" i="16"/>
  <c r="D483" i="16"/>
  <c r="E483" i="16"/>
  <c r="F483" i="16"/>
  <c r="G483" i="16"/>
  <c r="C484" i="16"/>
  <c r="D484" i="16"/>
  <c r="E484" i="16"/>
  <c r="F484" i="16"/>
  <c r="G484" i="16"/>
  <c r="C485" i="16"/>
  <c r="D485" i="16"/>
  <c r="E485" i="16"/>
  <c r="F485" i="16"/>
  <c r="G485" i="16"/>
  <c r="C486" i="16"/>
  <c r="D486" i="16"/>
  <c r="E486" i="16"/>
  <c r="F486" i="16"/>
  <c r="G486" i="16"/>
  <c r="C487" i="16"/>
  <c r="D487" i="16"/>
  <c r="E487" i="16"/>
  <c r="F487" i="16"/>
  <c r="G487" i="16"/>
  <c r="C488" i="16"/>
  <c r="D488" i="16"/>
  <c r="E488" i="16"/>
  <c r="F488" i="16"/>
  <c r="G488" i="16"/>
  <c r="C489" i="16"/>
  <c r="D489" i="16"/>
  <c r="E489" i="16"/>
  <c r="F489" i="16"/>
  <c r="G489" i="16"/>
  <c r="C490" i="16"/>
  <c r="D490" i="16"/>
  <c r="E490" i="16"/>
  <c r="F490" i="16"/>
  <c r="G490" i="16"/>
  <c r="C491" i="16"/>
  <c r="D491" i="16"/>
  <c r="E491" i="16"/>
  <c r="F491" i="16"/>
  <c r="G491" i="16"/>
  <c r="C492" i="16"/>
  <c r="D492" i="16"/>
  <c r="E492" i="16"/>
  <c r="F492" i="16"/>
  <c r="G492" i="16"/>
  <c r="C493" i="16"/>
  <c r="D493" i="16"/>
  <c r="E493" i="16"/>
  <c r="F493" i="16"/>
  <c r="G493" i="16"/>
  <c r="C494" i="16"/>
  <c r="D494" i="16"/>
  <c r="E494" i="16"/>
  <c r="F494" i="16"/>
  <c r="G494" i="16"/>
  <c r="C495" i="16"/>
  <c r="D495" i="16"/>
  <c r="E495" i="16"/>
  <c r="F495" i="16"/>
  <c r="G495" i="16"/>
  <c r="C496" i="16"/>
  <c r="D496" i="16"/>
  <c r="E496" i="16"/>
  <c r="F496" i="16"/>
  <c r="G496" i="16"/>
  <c r="C497" i="16"/>
  <c r="D497" i="16"/>
  <c r="E497" i="16"/>
  <c r="F497" i="16"/>
  <c r="G497" i="16"/>
  <c r="C498" i="16"/>
  <c r="D498" i="16"/>
  <c r="E498" i="16"/>
  <c r="F498" i="16"/>
  <c r="G498" i="16"/>
  <c r="C499" i="16"/>
  <c r="D499" i="16"/>
  <c r="E499" i="16"/>
  <c r="F499" i="16"/>
  <c r="G499" i="16"/>
  <c r="C500" i="16"/>
  <c r="D500" i="16"/>
  <c r="E500" i="16"/>
  <c r="F500" i="16"/>
  <c r="G500" i="16"/>
  <c r="C501" i="16"/>
  <c r="D501" i="16"/>
  <c r="E501" i="16"/>
  <c r="F501" i="16"/>
  <c r="G501" i="16"/>
  <c r="C502" i="16"/>
  <c r="D502" i="16"/>
  <c r="E502" i="16"/>
  <c r="F502" i="16"/>
  <c r="G502" i="16"/>
  <c r="C503" i="16"/>
  <c r="D503" i="16"/>
  <c r="E503" i="16"/>
  <c r="F503" i="16"/>
  <c r="G503" i="16"/>
  <c r="C504" i="16"/>
  <c r="D504" i="16"/>
  <c r="E504" i="16"/>
  <c r="F504" i="16"/>
  <c r="G504" i="16"/>
  <c r="C505" i="16"/>
  <c r="D505" i="16"/>
  <c r="E505" i="16"/>
  <c r="F505" i="16"/>
  <c r="G505" i="16"/>
  <c r="C506" i="16"/>
  <c r="D506" i="16"/>
  <c r="E506" i="16"/>
  <c r="F506" i="16"/>
  <c r="G506" i="16"/>
  <c r="C507" i="16"/>
  <c r="D507" i="16"/>
  <c r="E507" i="16"/>
  <c r="F507" i="16"/>
  <c r="G507" i="16"/>
  <c r="C508" i="16"/>
  <c r="D508" i="16"/>
  <c r="E508" i="16"/>
  <c r="F508" i="16"/>
  <c r="G508" i="16"/>
  <c r="C509" i="16"/>
  <c r="D509" i="16"/>
  <c r="E509" i="16"/>
  <c r="F509" i="16"/>
  <c r="G509" i="16"/>
  <c r="C510" i="16"/>
  <c r="D510" i="16"/>
  <c r="E510" i="16"/>
  <c r="F510" i="16"/>
  <c r="G510" i="16"/>
  <c r="C511" i="16"/>
  <c r="D511" i="16"/>
  <c r="E511" i="16"/>
  <c r="F511" i="16"/>
  <c r="G511" i="16"/>
  <c r="C512" i="16"/>
  <c r="D512" i="16"/>
  <c r="E512" i="16"/>
  <c r="F512" i="16"/>
  <c r="G512" i="16"/>
  <c r="C513" i="16"/>
  <c r="D513" i="16"/>
  <c r="E513" i="16"/>
  <c r="F513" i="16"/>
  <c r="G513" i="16"/>
  <c r="C514" i="16"/>
  <c r="D514" i="16"/>
  <c r="E514" i="16"/>
  <c r="F514" i="16"/>
  <c r="G514" i="16"/>
  <c r="C515" i="16"/>
  <c r="D515" i="16"/>
  <c r="E515" i="16"/>
  <c r="F515" i="16"/>
  <c r="G515" i="16"/>
  <c r="C516" i="16"/>
  <c r="D516" i="16"/>
  <c r="E516" i="16"/>
  <c r="F516" i="16"/>
  <c r="G516" i="16"/>
  <c r="C517" i="16"/>
  <c r="D517" i="16"/>
  <c r="E517" i="16"/>
  <c r="F517" i="16"/>
  <c r="G517" i="16"/>
  <c r="C518" i="16"/>
  <c r="D518" i="16"/>
  <c r="E518" i="16"/>
  <c r="F518" i="16"/>
  <c r="G518" i="16"/>
  <c r="C519" i="16"/>
  <c r="D519" i="16"/>
  <c r="E519" i="16"/>
  <c r="F519" i="16"/>
  <c r="G519" i="16"/>
  <c r="C520" i="16"/>
  <c r="D520" i="16"/>
  <c r="E520" i="16"/>
  <c r="F520" i="16"/>
  <c r="G520" i="16"/>
  <c r="C521" i="16"/>
  <c r="D521" i="16"/>
  <c r="E521" i="16"/>
  <c r="F521" i="16"/>
  <c r="G521" i="16"/>
  <c r="C522" i="16"/>
  <c r="D522" i="16"/>
  <c r="E522" i="16"/>
  <c r="F522" i="16"/>
  <c r="G522" i="16"/>
  <c r="C523" i="16"/>
  <c r="D523" i="16"/>
  <c r="E523" i="16"/>
  <c r="F523" i="16"/>
  <c r="G523" i="16"/>
  <c r="C524" i="16"/>
  <c r="D524" i="16"/>
  <c r="E524" i="16"/>
  <c r="F524" i="16"/>
  <c r="G524" i="16"/>
  <c r="C525" i="16"/>
  <c r="D525" i="16"/>
  <c r="E525" i="16"/>
  <c r="F525" i="16"/>
  <c r="G525" i="16"/>
  <c r="C526" i="16"/>
  <c r="D526" i="16"/>
  <c r="E526" i="16"/>
  <c r="F526" i="16"/>
  <c r="G526" i="16"/>
  <c r="C527" i="16"/>
  <c r="D527" i="16"/>
  <c r="E527" i="16"/>
  <c r="F527" i="16"/>
  <c r="G527" i="16"/>
  <c r="C528" i="16"/>
  <c r="D528" i="16"/>
  <c r="E528" i="16"/>
  <c r="F528" i="16"/>
  <c r="G528" i="16"/>
  <c r="C529" i="16"/>
  <c r="D529" i="16"/>
  <c r="E529" i="16"/>
  <c r="F529" i="16"/>
  <c r="G529" i="16"/>
  <c r="C530" i="16"/>
  <c r="D530" i="16"/>
  <c r="E530" i="16"/>
  <c r="F530" i="16"/>
  <c r="G530" i="16"/>
  <c r="C531" i="16"/>
  <c r="D531" i="16"/>
  <c r="E531" i="16"/>
  <c r="F531" i="16"/>
  <c r="G531" i="16"/>
  <c r="C532" i="16"/>
  <c r="D532" i="16"/>
  <c r="E532" i="16"/>
  <c r="F532" i="16"/>
  <c r="G532" i="16"/>
  <c r="C533" i="16"/>
  <c r="D533" i="16"/>
  <c r="E533" i="16"/>
  <c r="F533" i="16"/>
  <c r="G533" i="16"/>
  <c r="C534" i="16"/>
  <c r="D534" i="16"/>
  <c r="E534" i="16"/>
  <c r="F534" i="16"/>
  <c r="G534" i="16"/>
  <c r="C535" i="16"/>
  <c r="D535" i="16"/>
  <c r="E535" i="16"/>
  <c r="F535" i="16"/>
  <c r="G535" i="16"/>
  <c r="C536" i="16"/>
  <c r="D536" i="16"/>
  <c r="E536" i="16"/>
  <c r="F536" i="16"/>
  <c r="G536" i="16"/>
  <c r="C537" i="16"/>
  <c r="D537" i="16"/>
  <c r="E537" i="16"/>
  <c r="F537" i="16"/>
  <c r="G537" i="16"/>
  <c r="C538" i="16"/>
  <c r="D538" i="16"/>
  <c r="E538" i="16"/>
  <c r="F538" i="16"/>
  <c r="G538" i="16"/>
  <c r="C539" i="16"/>
  <c r="D539" i="16"/>
  <c r="E539" i="16"/>
  <c r="F539" i="16"/>
  <c r="G539" i="16"/>
  <c r="C540" i="16"/>
  <c r="D540" i="16"/>
  <c r="E540" i="16"/>
  <c r="F540" i="16"/>
  <c r="G540" i="16"/>
  <c r="C541" i="16"/>
  <c r="D541" i="16"/>
  <c r="E541" i="16"/>
  <c r="F541" i="16"/>
  <c r="G541" i="16"/>
  <c r="C542" i="16"/>
  <c r="D542" i="16"/>
  <c r="E542" i="16"/>
  <c r="F542" i="16"/>
  <c r="G542" i="16"/>
  <c r="C543" i="16"/>
  <c r="D543" i="16"/>
  <c r="E543" i="16"/>
  <c r="F543" i="16"/>
  <c r="G543" i="16"/>
  <c r="C544" i="16"/>
  <c r="D544" i="16"/>
  <c r="E544" i="16"/>
  <c r="F544" i="16"/>
  <c r="G544" i="16"/>
  <c r="C545" i="16"/>
  <c r="D545" i="16"/>
  <c r="E545" i="16"/>
  <c r="F545" i="16"/>
  <c r="G545" i="16"/>
  <c r="C546" i="16"/>
  <c r="D546" i="16"/>
  <c r="E546" i="16"/>
  <c r="F546" i="16"/>
  <c r="G546" i="16"/>
  <c r="C547" i="16"/>
  <c r="D547" i="16"/>
  <c r="E547" i="16"/>
  <c r="F547" i="16"/>
  <c r="G547" i="16"/>
  <c r="C548" i="16"/>
  <c r="D548" i="16"/>
  <c r="E548" i="16"/>
  <c r="F548" i="16"/>
  <c r="G548" i="16"/>
  <c r="C549" i="16"/>
  <c r="D549" i="16"/>
  <c r="E549" i="16"/>
  <c r="F549" i="16"/>
  <c r="G549" i="16"/>
  <c r="C565" i="16"/>
  <c r="D565" i="16"/>
  <c r="E565" i="16"/>
  <c r="F565" i="16"/>
  <c r="G565" i="16"/>
  <c r="C566" i="16"/>
  <c r="D566" i="16"/>
  <c r="E566" i="16"/>
  <c r="F566" i="16"/>
  <c r="G566" i="16"/>
  <c r="C567" i="16"/>
  <c r="D567" i="16"/>
  <c r="E567" i="16"/>
  <c r="F567" i="16"/>
  <c r="G567" i="16"/>
  <c r="C568" i="16"/>
  <c r="D568" i="16"/>
  <c r="E568" i="16"/>
  <c r="F568" i="16"/>
  <c r="G568" i="16"/>
  <c r="C569" i="16"/>
  <c r="D569" i="16"/>
  <c r="E569" i="16"/>
  <c r="F569" i="16"/>
  <c r="G569" i="16"/>
  <c r="C570" i="16"/>
  <c r="D570" i="16"/>
  <c r="E570" i="16"/>
  <c r="F570" i="16"/>
  <c r="G570" i="16"/>
  <c r="C571" i="16"/>
  <c r="D571" i="16"/>
  <c r="E571" i="16"/>
  <c r="F571" i="16"/>
  <c r="G571" i="16"/>
  <c r="C572" i="16"/>
  <c r="D572" i="16"/>
  <c r="E572" i="16"/>
  <c r="F572" i="16"/>
  <c r="G572" i="16"/>
  <c r="C573" i="16"/>
  <c r="D573" i="16"/>
  <c r="E573" i="16"/>
  <c r="F573" i="16"/>
  <c r="G573" i="16"/>
  <c r="C574" i="16"/>
  <c r="D574" i="16"/>
  <c r="E574" i="16"/>
  <c r="F574" i="16"/>
  <c r="G574" i="16"/>
  <c r="C575" i="16"/>
  <c r="D575" i="16"/>
  <c r="E575" i="16"/>
  <c r="F575" i="16"/>
  <c r="G575" i="16"/>
  <c r="C576" i="16"/>
  <c r="D576" i="16"/>
  <c r="E576" i="16"/>
  <c r="F576" i="16"/>
  <c r="G576" i="16"/>
  <c r="C577" i="16"/>
  <c r="D577" i="16"/>
  <c r="E577" i="16"/>
  <c r="F577" i="16"/>
  <c r="G577" i="16"/>
  <c r="C578" i="16"/>
  <c r="D578" i="16"/>
  <c r="E578" i="16"/>
  <c r="F578" i="16"/>
  <c r="G578" i="16"/>
  <c r="C579" i="16"/>
  <c r="D579" i="16"/>
  <c r="E579" i="16"/>
  <c r="F579" i="16"/>
  <c r="G579" i="16"/>
  <c r="C580" i="16"/>
  <c r="D580" i="16"/>
  <c r="E580" i="16"/>
  <c r="F580" i="16"/>
  <c r="G580" i="16"/>
  <c r="C581" i="16"/>
  <c r="D581" i="16"/>
  <c r="E581" i="16"/>
  <c r="F581" i="16"/>
  <c r="G581" i="16"/>
  <c r="C582" i="16"/>
  <c r="D582" i="16"/>
  <c r="E582" i="16"/>
  <c r="F582" i="16"/>
  <c r="G582" i="16"/>
  <c r="C682" i="16"/>
  <c r="D682" i="16"/>
  <c r="E682" i="16"/>
  <c r="F682" i="16"/>
  <c r="G682" i="16"/>
  <c r="C683" i="16"/>
  <c r="D683" i="16"/>
  <c r="E683" i="16"/>
  <c r="F683" i="16"/>
  <c r="G683" i="16"/>
  <c r="C684" i="16"/>
  <c r="D684" i="16"/>
  <c r="E684" i="16"/>
  <c r="F684" i="16"/>
  <c r="G684" i="16"/>
  <c r="C685" i="16"/>
  <c r="D685" i="16"/>
  <c r="E685" i="16"/>
  <c r="F685" i="16"/>
  <c r="G685" i="16"/>
  <c r="C686" i="16"/>
  <c r="D686" i="16"/>
  <c r="E686" i="16"/>
  <c r="F686" i="16"/>
  <c r="G686" i="16"/>
  <c r="G4" i="16"/>
  <c r="F4" i="16"/>
  <c r="E4" i="16"/>
  <c r="D4" i="16"/>
  <c r="C4" i="16"/>
  <c r="G2933" i="13"/>
  <c r="G2931" i="13"/>
  <c r="N174" i="16" s="1"/>
  <c r="G254" i="13" l="1"/>
  <c r="G253" i="13"/>
  <c r="N728" i="16" l="1"/>
  <c r="P728" i="16" s="1"/>
  <c r="N727" i="16"/>
  <c r="P727" i="16" s="1"/>
  <c r="N726" i="16"/>
  <c r="P726" i="16" s="1"/>
  <c r="N725" i="16"/>
  <c r="P725" i="16" s="1"/>
  <c r="N724" i="16"/>
  <c r="P724" i="16" s="1"/>
  <c r="N723" i="16"/>
  <c r="P723" i="16" s="1"/>
  <c r="N722" i="16"/>
  <c r="P722" i="16" s="1"/>
  <c r="N721" i="16"/>
  <c r="P721" i="16" s="1"/>
  <c r="N720" i="16"/>
  <c r="P720" i="16" s="1"/>
  <c r="N719" i="16"/>
  <c r="P719" i="16" s="1"/>
  <c r="N718" i="16"/>
  <c r="P718" i="16" s="1"/>
  <c r="N717" i="16"/>
  <c r="P717" i="16" s="1"/>
  <c r="N716" i="16"/>
  <c r="P716" i="16" s="1"/>
  <c r="N715" i="16"/>
  <c r="P715" i="16" s="1"/>
  <c r="N714" i="16"/>
  <c r="P714" i="16" s="1"/>
  <c r="N713" i="16"/>
  <c r="P713" i="16" s="1"/>
  <c r="N712" i="16"/>
  <c r="P712" i="16" s="1"/>
  <c r="N711" i="16"/>
  <c r="P711" i="16" s="1"/>
  <c r="N710" i="16"/>
  <c r="P710" i="16" s="1"/>
  <c r="N709" i="16"/>
  <c r="P709" i="16" s="1"/>
  <c r="N708" i="16"/>
  <c r="P708" i="16" s="1"/>
  <c r="N707" i="16"/>
  <c r="P707" i="16" s="1"/>
  <c r="N706" i="16"/>
  <c r="P706" i="16" s="1"/>
  <c r="N705" i="16"/>
  <c r="P705" i="16" s="1"/>
  <c r="N704" i="16"/>
  <c r="P704" i="16" s="1"/>
  <c r="N703" i="16"/>
  <c r="P703" i="16" s="1"/>
  <c r="N702" i="16"/>
  <c r="P702" i="16" s="1"/>
  <c r="N701" i="16"/>
  <c r="P701" i="16" s="1"/>
  <c r="N700" i="16"/>
  <c r="P700" i="16" s="1"/>
  <c r="N699" i="16"/>
  <c r="P699" i="16" s="1"/>
  <c r="N698" i="16"/>
  <c r="P698" i="16" s="1"/>
  <c r="N697" i="16"/>
  <c r="P697" i="16" s="1"/>
  <c r="N696" i="16"/>
  <c r="P696" i="16" s="1"/>
  <c r="N695" i="16"/>
  <c r="P695" i="16" s="1"/>
  <c r="N694" i="16"/>
  <c r="P694" i="16" s="1"/>
  <c r="N693" i="16"/>
  <c r="P693" i="16" s="1"/>
  <c r="N692" i="16"/>
  <c r="P692" i="16" s="1"/>
  <c r="N691" i="16"/>
  <c r="P691" i="16" s="1"/>
  <c r="N690" i="16"/>
  <c r="P690" i="16" s="1"/>
  <c r="N689" i="16"/>
  <c r="P689" i="16" s="1"/>
  <c r="N688" i="16"/>
  <c r="P688" i="16" s="1"/>
  <c r="N687" i="16"/>
  <c r="P687" i="16" s="1"/>
  <c r="N667" i="16"/>
  <c r="P667" i="16" s="1"/>
  <c r="N666" i="16"/>
  <c r="P666" i="16" s="1"/>
  <c r="N665" i="16"/>
  <c r="P665" i="16" s="1"/>
  <c r="N664" i="16"/>
  <c r="P664" i="16" s="1"/>
  <c r="N663" i="16"/>
  <c r="P663" i="16" s="1"/>
  <c r="N662" i="16"/>
  <c r="P662" i="16" s="1"/>
  <c r="N661" i="16"/>
  <c r="P661" i="16" s="1"/>
  <c r="N660" i="16"/>
  <c r="P660" i="16" s="1"/>
  <c r="N659" i="16"/>
  <c r="P659" i="16" s="1"/>
  <c r="N658" i="16"/>
  <c r="P658" i="16" s="1"/>
  <c r="N657" i="16"/>
  <c r="P657" i="16" s="1"/>
  <c r="N656" i="16"/>
  <c r="P656" i="16" s="1"/>
  <c r="N655" i="16"/>
  <c r="P655" i="16" s="1"/>
  <c r="N654" i="16"/>
  <c r="P654" i="16" s="1"/>
  <c r="N653" i="16"/>
  <c r="P653" i="16" s="1"/>
  <c r="N652" i="16"/>
  <c r="P652" i="16" s="1"/>
  <c r="N651" i="16"/>
  <c r="P651" i="16" s="1"/>
  <c r="N650" i="16"/>
  <c r="P650" i="16" s="1"/>
  <c r="N649" i="16"/>
  <c r="P649" i="16" s="1"/>
  <c r="N648" i="16"/>
  <c r="P648" i="16" s="1"/>
  <c r="N647" i="16"/>
  <c r="P647" i="16" s="1"/>
  <c r="N646" i="16"/>
  <c r="P646" i="16" s="1"/>
  <c r="N645" i="16"/>
  <c r="P645" i="16" s="1"/>
  <c r="N644" i="16"/>
  <c r="P644" i="16" s="1"/>
  <c r="N643" i="16"/>
  <c r="P643" i="16" s="1"/>
  <c r="N642" i="16"/>
  <c r="P642" i="16" s="1"/>
  <c r="N641" i="16"/>
  <c r="P641" i="16" s="1"/>
  <c r="N640" i="16"/>
  <c r="P640" i="16" s="1"/>
  <c r="N639" i="16"/>
  <c r="P639" i="16" s="1"/>
  <c r="N638" i="16"/>
  <c r="P638" i="16" s="1"/>
  <c r="N637" i="16"/>
  <c r="P637" i="16" s="1"/>
  <c r="N636" i="16"/>
  <c r="P636" i="16" s="1"/>
  <c r="N635" i="16"/>
  <c r="P635" i="16" s="1"/>
  <c r="N634" i="16"/>
  <c r="P634" i="16" s="1"/>
  <c r="N633" i="16"/>
  <c r="P633" i="16" s="1"/>
  <c r="N632" i="16"/>
  <c r="P632" i="16" s="1"/>
  <c r="N631" i="16"/>
  <c r="P631" i="16" s="1"/>
  <c r="N630" i="16"/>
  <c r="P630" i="16" s="1"/>
  <c r="N629" i="16"/>
  <c r="P629" i="16" s="1"/>
  <c r="N628" i="16"/>
  <c r="P628" i="16" s="1"/>
  <c r="N627" i="16"/>
  <c r="P627" i="16" s="1"/>
  <c r="N626" i="16"/>
  <c r="P626" i="16" s="1"/>
  <c r="N625" i="16"/>
  <c r="P625" i="16" s="1"/>
  <c r="N624" i="16"/>
  <c r="P624" i="16" s="1"/>
  <c r="N623" i="16"/>
  <c r="P623" i="16" s="1"/>
  <c r="N622" i="16"/>
  <c r="P622" i="16" s="1"/>
  <c r="N621" i="16"/>
  <c r="P621" i="16" s="1"/>
  <c r="N620" i="16"/>
  <c r="P620" i="16" s="1"/>
  <c r="N619" i="16"/>
  <c r="P619" i="16" s="1"/>
  <c r="N618" i="16"/>
  <c r="P618" i="16" s="1"/>
  <c r="N617" i="16"/>
  <c r="P617" i="16" s="1"/>
  <c r="N616" i="16"/>
  <c r="P616" i="16" s="1"/>
  <c r="N615" i="16"/>
  <c r="P615" i="16" s="1"/>
  <c r="N614" i="16"/>
  <c r="P614" i="16" s="1"/>
  <c r="N613" i="16"/>
  <c r="P613" i="16" s="1"/>
  <c r="N612" i="16"/>
  <c r="P612" i="16" s="1"/>
  <c r="N611" i="16"/>
  <c r="P611" i="16" s="1"/>
  <c r="N610" i="16"/>
  <c r="P610" i="16" s="1"/>
  <c r="N609" i="16"/>
  <c r="P609" i="16" s="1"/>
  <c r="N608" i="16"/>
  <c r="P608" i="16" s="1"/>
  <c r="N607" i="16"/>
  <c r="P607" i="16" s="1"/>
  <c r="N606" i="16"/>
  <c r="P606" i="16" s="1"/>
  <c r="N605" i="16"/>
  <c r="P605" i="16" s="1"/>
  <c r="N604" i="16"/>
  <c r="P604" i="16" s="1"/>
  <c r="N603" i="16"/>
  <c r="P603" i="16" s="1"/>
  <c r="N602" i="16"/>
  <c r="P602" i="16" s="1"/>
  <c r="N601" i="16"/>
  <c r="P601" i="16" s="1"/>
  <c r="N600" i="16"/>
  <c r="P600" i="16" s="1"/>
  <c r="N599" i="16"/>
  <c r="P599" i="16" s="1"/>
  <c r="N598" i="16"/>
  <c r="P598" i="16" s="1"/>
  <c r="N597" i="16"/>
  <c r="P597" i="16" s="1"/>
  <c r="N596" i="16"/>
  <c r="P596" i="16" s="1"/>
  <c r="N595" i="16"/>
  <c r="P595" i="16" s="1"/>
  <c r="N594" i="16"/>
  <c r="P594" i="16" s="1"/>
  <c r="N593" i="16"/>
  <c r="P593" i="16" s="1"/>
  <c r="N592" i="16"/>
  <c r="P592" i="16" s="1"/>
  <c r="N591" i="16"/>
  <c r="P591" i="16" s="1"/>
  <c r="N590" i="16"/>
  <c r="P590" i="16" s="1"/>
  <c r="N589" i="16"/>
  <c r="P589" i="16" s="1"/>
  <c r="N588" i="16"/>
  <c r="P588" i="16" s="1"/>
  <c r="N587" i="16"/>
  <c r="P587" i="16" s="1"/>
  <c r="N586" i="16"/>
  <c r="P586" i="16" s="1"/>
  <c r="N585" i="16"/>
  <c r="P585" i="16" s="1"/>
  <c r="N584" i="16"/>
  <c r="P584" i="16" s="1"/>
  <c r="N583" i="16"/>
  <c r="P583" i="16" s="1"/>
  <c r="L558" i="16"/>
  <c r="L559" i="16"/>
  <c r="L557" i="16"/>
  <c r="L556" i="16"/>
  <c r="L555" i="16"/>
  <c r="L554" i="16"/>
  <c r="L553" i="16"/>
  <c r="L552" i="16"/>
  <c r="L551" i="16"/>
  <c r="P550" i="16"/>
  <c r="N307" i="16"/>
  <c r="P307" i="16" s="1"/>
  <c r="N306" i="16"/>
  <c r="P306" i="16" s="1"/>
  <c r="N305" i="16"/>
  <c r="P305" i="16" s="1"/>
  <c r="N304" i="16"/>
  <c r="P304" i="16" s="1"/>
  <c r="N303" i="16"/>
  <c r="P303" i="16" s="1"/>
  <c r="N302" i="16"/>
  <c r="P302" i="16" s="1"/>
  <c r="N301" i="16"/>
  <c r="P301" i="16" s="1"/>
  <c r="N300" i="16"/>
  <c r="P300" i="16" s="1"/>
  <c r="N299" i="16"/>
  <c r="P299" i="16" s="1"/>
  <c r="N298" i="16"/>
  <c r="P298" i="16" s="1"/>
  <c r="N297" i="16"/>
  <c r="P297" i="16" s="1"/>
  <c r="N296" i="16"/>
  <c r="P296" i="16" s="1"/>
  <c r="N295" i="16"/>
  <c r="P295" i="16" s="1"/>
  <c r="N294" i="16"/>
  <c r="P294" i="16" s="1"/>
  <c r="N293" i="16"/>
  <c r="P293" i="16" s="1"/>
  <c r="N292" i="16"/>
  <c r="P292" i="16" s="1"/>
  <c r="N291" i="16"/>
  <c r="P291" i="16" s="1"/>
  <c r="N290" i="16"/>
  <c r="P290" i="16" s="1"/>
  <c r="N289" i="16"/>
  <c r="P289" i="16" s="1"/>
  <c r="N288" i="16"/>
  <c r="P288" i="16" s="1"/>
  <c r="N287" i="16"/>
  <c r="P287" i="16" s="1"/>
  <c r="N286" i="16"/>
  <c r="P286" i="16" s="1"/>
  <c r="N285" i="16"/>
  <c r="P285" i="16" s="1"/>
  <c r="N284" i="16"/>
  <c r="P284" i="16" s="1"/>
  <c r="N283" i="16"/>
  <c r="P283" i="16" s="1"/>
  <c r="N282" i="16"/>
  <c r="P282" i="16" s="1"/>
  <c r="N281" i="16"/>
  <c r="P281" i="16" s="1"/>
  <c r="N280" i="16"/>
  <c r="P280" i="16" s="1"/>
  <c r="N279" i="16"/>
  <c r="P279" i="16" s="1"/>
  <c r="N278" i="16"/>
  <c r="P278" i="16" s="1"/>
  <c r="N277" i="16"/>
  <c r="P277" i="16" s="1"/>
  <c r="N276" i="16"/>
  <c r="P276" i="16" s="1"/>
  <c r="N275" i="16"/>
  <c r="P275" i="16" s="1"/>
  <c r="N274" i="16"/>
  <c r="P274" i="16" s="1"/>
  <c r="N273" i="16"/>
  <c r="P273" i="16" s="1"/>
  <c r="N272" i="16"/>
  <c r="P272" i="16" s="1"/>
  <c r="N271" i="16"/>
  <c r="P271" i="16" s="1"/>
  <c r="N270" i="16"/>
  <c r="P270" i="16" s="1"/>
  <c r="N269" i="16"/>
  <c r="P269" i="16" s="1"/>
  <c r="N268" i="16"/>
  <c r="P268" i="16" s="1"/>
  <c r="N267" i="16"/>
  <c r="P267" i="16" s="1"/>
  <c r="N266" i="16"/>
  <c r="P266" i="16" s="1"/>
  <c r="N265" i="16"/>
  <c r="P265" i="16" s="1"/>
  <c r="N264" i="16"/>
  <c r="P264" i="16" s="1"/>
  <c r="N263" i="16"/>
  <c r="P263" i="16" s="1"/>
  <c r="N262" i="16"/>
  <c r="P262" i="16" s="1"/>
  <c r="N261" i="16"/>
  <c r="P261" i="16" s="1"/>
  <c r="N260" i="16"/>
  <c r="P260" i="16" s="1"/>
  <c r="N259" i="16"/>
  <c r="P259" i="16" s="1"/>
  <c r="N258" i="16"/>
  <c r="P258" i="16" s="1"/>
  <c r="N257" i="16"/>
  <c r="P257" i="16" s="1"/>
  <c r="N256" i="16"/>
  <c r="P256" i="16" s="1"/>
  <c r="N255" i="16"/>
  <c r="P255" i="16" s="1"/>
  <c r="N254" i="16"/>
  <c r="P254" i="16" s="1"/>
  <c r="N253" i="16"/>
  <c r="P253" i="16" s="1"/>
  <c r="N252" i="16"/>
  <c r="P252" i="16" s="1"/>
  <c r="N251" i="16"/>
  <c r="P251" i="16" s="1"/>
  <c r="N250" i="16"/>
  <c r="P250" i="16" s="1"/>
  <c r="N249" i="16"/>
  <c r="P249" i="16" s="1"/>
  <c r="N248" i="16"/>
  <c r="P248" i="16" s="1"/>
  <c r="N247" i="16"/>
  <c r="P247" i="16" s="1"/>
  <c r="N246" i="16"/>
  <c r="P246" i="16" s="1"/>
  <c r="N245" i="16"/>
  <c r="P245" i="16" s="1"/>
  <c r="N244" i="16"/>
  <c r="P244" i="16" s="1"/>
  <c r="N243" i="16"/>
  <c r="P243" i="16" s="1"/>
  <c r="N242" i="16"/>
  <c r="P242" i="16" s="1"/>
  <c r="N241" i="16"/>
  <c r="P241" i="16" s="1"/>
  <c r="N240" i="16"/>
  <c r="P240" i="16" s="1"/>
  <c r="N239" i="16"/>
  <c r="P239" i="16" s="1"/>
  <c r="N238" i="16"/>
  <c r="P238" i="16" s="1"/>
  <c r="N237" i="16"/>
  <c r="P237" i="16" s="1"/>
  <c r="N236" i="16"/>
  <c r="P236" i="16" s="1"/>
  <c r="N235" i="16"/>
  <c r="P235" i="16" s="1"/>
  <c r="N234" i="16"/>
  <c r="P234" i="16" s="1"/>
  <c r="N233" i="16"/>
  <c r="P233" i="16" s="1"/>
  <c r="N232" i="16"/>
  <c r="P232" i="16" s="1"/>
  <c r="N231" i="16"/>
  <c r="P231" i="16" s="1"/>
  <c r="N230" i="16"/>
  <c r="P230" i="16" s="1"/>
  <c r="N229" i="16"/>
  <c r="P229" i="16" s="1"/>
  <c r="N228" i="16"/>
  <c r="P228" i="16" s="1"/>
  <c r="N227" i="16"/>
  <c r="P227" i="16" s="1"/>
  <c r="N226" i="16"/>
  <c r="P226" i="16" s="1"/>
  <c r="N225" i="16"/>
  <c r="P225" i="16" s="1"/>
  <c r="N224" i="16"/>
  <c r="P224" i="16" s="1"/>
  <c r="N223" i="16"/>
  <c r="P223" i="16" s="1"/>
  <c r="N222" i="16"/>
  <c r="P222" i="16" s="1"/>
  <c r="N221" i="16"/>
  <c r="P221" i="16" s="1"/>
  <c r="N220" i="16"/>
  <c r="P220" i="16" s="1"/>
  <c r="N219" i="16"/>
  <c r="P219" i="16" s="1"/>
  <c r="N218" i="16"/>
  <c r="P218" i="16" s="1"/>
  <c r="N217" i="16"/>
  <c r="P217" i="16" s="1"/>
  <c r="N216" i="16"/>
  <c r="P216" i="16" s="1"/>
  <c r="N215" i="16"/>
  <c r="P215" i="16" s="1"/>
  <c r="N214" i="16"/>
  <c r="P214" i="16" s="1"/>
  <c r="N213" i="16"/>
  <c r="P213" i="16" s="1"/>
  <c r="N212" i="16"/>
  <c r="P212" i="16" s="1"/>
  <c r="N211" i="16"/>
  <c r="P211" i="16" s="1"/>
  <c r="N210" i="16"/>
  <c r="P210" i="16" s="1"/>
  <c r="N209" i="16"/>
  <c r="P209" i="16" s="1"/>
  <c r="N208" i="16"/>
  <c r="P208" i="16" s="1"/>
  <c r="N207" i="16"/>
  <c r="P207" i="16" s="1"/>
  <c r="N206" i="16"/>
  <c r="P206" i="16" s="1"/>
  <c r="N205" i="16"/>
  <c r="P205" i="16" s="1"/>
  <c r="N204" i="16"/>
  <c r="P204" i="16" s="1"/>
  <c r="N203" i="16"/>
  <c r="P203" i="16" s="1"/>
  <c r="N202" i="16"/>
  <c r="P202" i="16" s="1"/>
  <c r="N201" i="16"/>
  <c r="P201" i="16" s="1"/>
  <c r="N200" i="16"/>
  <c r="P200" i="16" s="1"/>
  <c r="N199" i="16"/>
  <c r="P199" i="16" s="1"/>
  <c r="N198" i="16"/>
  <c r="P198" i="16" s="1"/>
  <c r="N197" i="16"/>
  <c r="P197" i="16" s="1"/>
  <c r="N196" i="16"/>
  <c r="P196" i="16" s="1"/>
  <c r="N195" i="16"/>
  <c r="P195" i="16" s="1"/>
  <c r="N194" i="16"/>
  <c r="P194" i="16" s="1"/>
  <c r="N193" i="16"/>
  <c r="P193" i="16" s="1"/>
  <c r="N192" i="16"/>
  <c r="P192" i="16" s="1"/>
  <c r="N191" i="16"/>
  <c r="P191" i="16" s="1"/>
  <c r="N190" i="16"/>
  <c r="P190" i="16" s="1"/>
  <c r="N189" i="16"/>
  <c r="P189" i="16" s="1"/>
  <c r="N188" i="16"/>
  <c r="P188" i="16" s="1"/>
  <c r="N187" i="16"/>
  <c r="P187" i="16" s="1"/>
  <c r="N186" i="16"/>
  <c r="P186" i="16" s="1"/>
  <c r="N185" i="16"/>
  <c r="P185" i="16" s="1"/>
  <c r="N184" i="16"/>
  <c r="P184" i="16" s="1"/>
  <c r="N183" i="16"/>
  <c r="P183" i="16" s="1"/>
  <c r="N182" i="16"/>
  <c r="P182" i="16" s="1"/>
  <c r="N181" i="16"/>
  <c r="P181" i="16" s="1"/>
  <c r="P179" i="16"/>
  <c r="P178" i="16"/>
  <c r="P177" i="16"/>
  <c r="N180" i="16"/>
  <c r="P180" i="16" s="1"/>
  <c r="P176" i="16"/>
  <c r="P174" i="16"/>
  <c r="P173" i="16"/>
  <c r="P146" i="16"/>
  <c r="P145" i="16"/>
  <c r="P144" i="16"/>
  <c r="P143" i="16"/>
  <c r="P142" i="16"/>
  <c r="P141" i="16"/>
  <c r="P140" i="16"/>
  <c r="P139" i="16"/>
  <c r="P138" i="16"/>
  <c r="P137" i="16"/>
  <c r="P136" i="16"/>
  <c r="P135" i="16"/>
  <c r="P134" i="16"/>
  <c r="P133" i="16"/>
  <c r="P132" i="16"/>
  <c r="P131" i="16"/>
  <c r="P130" i="16"/>
  <c r="P129" i="16"/>
  <c r="P128" i="16"/>
  <c r="L127" i="16"/>
  <c r="P127" i="16" s="1"/>
  <c r="L126" i="16"/>
  <c r="P126" i="16" s="1"/>
  <c r="L125" i="16"/>
  <c r="P125" i="16" s="1"/>
  <c r="L124" i="16"/>
  <c r="P124" i="16" s="1"/>
  <c r="L123" i="16"/>
  <c r="P123" i="16" s="1"/>
  <c r="L122" i="16"/>
  <c r="P122" i="16" s="1"/>
  <c r="L121" i="16"/>
  <c r="P121" i="16" s="1"/>
  <c r="L106" i="16"/>
  <c r="L105" i="16"/>
  <c r="L104" i="16"/>
  <c r="L103" i="16"/>
  <c r="L102" i="16"/>
  <c r="L101" i="16"/>
  <c r="L120" i="16"/>
  <c r="L119" i="16"/>
  <c r="L118" i="16"/>
  <c r="L117" i="16"/>
  <c r="L116" i="16"/>
  <c r="L115" i="16"/>
  <c r="L114" i="16"/>
  <c r="L113" i="16"/>
  <c r="L112" i="16"/>
  <c r="L111" i="16"/>
  <c r="L110" i="16"/>
  <c r="L109" i="16"/>
  <c r="L108" i="16"/>
  <c r="L107" i="16"/>
  <c r="P98" i="16"/>
  <c r="P97" i="16"/>
  <c r="L94" i="16"/>
  <c r="L93" i="16"/>
  <c r="L92" i="16"/>
  <c r="L85" i="16"/>
  <c r="L84" i="16"/>
  <c r="L83" i="16"/>
  <c r="L91" i="16"/>
  <c r="L34" i="16"/>
  <c r="L78" i="16"/>
  <c r="L77" i="16"/>
  <c r="L50" i="16"/>
  <c r="L33" i="16"/>
  <c r="L32" i="16"/>
  <c r="L31" i="16"/>
  <c r="L27" i="16"/>
  <c r="L76" i="16"/>
  <c r="L75" i="16"/>
  <c r="L17" i="16"/>
  <c r="L90" i="16"/>
  <c r="L74" i="16"/>
  <c r="L30" i="16"/>
  <c r="L29" i="16"/>
  <c r="L28" i="16"/>
  <c r="L89" i="16"/>
  <c r="L49" i="16"/>
  <c r="L82" i="16"/>
  <c r="L88" i="16"/>
  <c r="L73" i="16"/>
  <c r="L72" i="16"/>
  <c r="L71" i="16"/>
  <c r="L70" i="16"/>
  <c r="L26" i="16"/>
  <c r="L25" i="16"/>
  <c r="L69" i="16"/>
  <c r="L68" i="16"/>
  <c r="L67" i="16"/>
  <c r="L66" i="16"/>
  <c r="L48" i="16"/>
  <c r="L47" i="16"/>
  <c r="L16" i="16"/>
  <c r="L24" i="16"/>
  <c r="L23" i="16"/>
  <c r="L15" i="16"/>
  <c r="L65" i="16"/>
  <c r="L87" i="16"/>
  <c r="L81" i="16"/>
  <c r="L64" i="16"/>
  <c r="L63" i="16"/>
  <c r="L62" i="16"/>
  <c r="L61" i="16"/>
  <c r="L60" i="16"/>
  <c r="L59" i="16"/>
  <c r="L46" i="16"/>
  <c r="L22" i="16"/>
  <c r="L21" i="16"/>
  <c r="L20" i="16"/>
  <c r="L10" i="16"/>
  <c r="L58" i="16"/>
  <c r="L57" i="16"/>
  <c r="L45" i="16"/>
  <c r="L44" i="16"/>
  <c r="L56" i="16"/>
  <c r="L9" i="16"/>
  <c r="L8" i="16"/>
  <c r="L55" i="16"/>
  <c r="L19" i="16"/>
  <c r="L54" i="16"/>
  <c r="L43" i="16"/>
  <c r="L42" i="16"/>
  <c r="L41" i="16"/>
  <c r="L7" i="16"/>
  <c r="L53" i="16"/>
  <c r="L40" i="16"/>
  <c r="L52" i="16"/>
  <c r="L39" i="16"/>
  <c r="L38" i="16"/>
  <c r="L37" i="16"/>
  <c r="L36" i="16"/>
  <c r="L18" i="16"/>
  <c r="L14" i="16"/>
  <c r="L35" i="16"/>
  <c r="L13" i="16"/>
  <c r="L6" i="16"/>
  <c r="L12" i="16"/>
  <c r="L5" i="16"/>
  <c r="L51" i="16"/>
  <c r="L80" i="16"/>
  <c r="L95" i="16"/>
  <c r="L86" i="16"/>
  <c r="L79" i="16"/>
  <c r="L11" i="16"/>
  <c r="L4" i="16"/>
  <c r="P2" i="16"/>
  <c r="T28" i="15"/>
  <c r="G12" i="13"/>
  <c r="G10" i="13"/>
  <c r="G13" i="13"/>
  <c r="G9" i="13"/>
  <c r="G257" i="13"/>
  <c r="G270" i="13"/>
  <c r="G271" i="13"/>
  <c r="G415" i="13"/>
  <c r="G414" i="13"/>
  <c r="G416" i="13"/>
  <c r="G651" i="13"/>
  <c r="G501" i="13"/>
  <c r="G635" i="13"/>
  <c r="G638" i="13"/>
  <c r="G601" i="13"/>
  <c r="G621" i="13"/>
  <c r="G483" i="13"/>
  <c r="G713" i="13"/>
  <c r="G616" i="13"/>
  <c r="G667" i="13"/>
  <c r="G596" i="13"/>
  <c r="G498" i="13"/>
  <c r="G517" i="13"/>
  <c r="G540" i="13"/>
  <c r="G567" i="13"/>
  <c r="G541" i="13"/>
  <c r="G542" i="13"/>
  <c r="G546" i="13"/>
  <c r="G589" i="13"/>
  <c r="G499" i="13"/>
  <c r="G500" i="13"/>
  <c r="G552" i="13"/>
  <c r="G568" i="13"/>
  <c r="G538" i="13"/>
  <c r="G519" i="13"/>
  <c r="G553" i="13"/>
  <c r="G550" i="13"/>
  <c r="G434" i="13"/>
  <c r="G433" i="13"/>
  <c r="G450" i="13"/>
  <c r="G523" i="13"/>
  <c r="G514" i="13"/>
  <c r="G557" i="13"/>
  <c r="G558" i="13"/>
  <c r="G526" i="13"/>
  <c r="G570" i="13"/>
  <c r="G548" i="13"/>
  <c r="G647" i="13"/>
  <c r="G614" i="13"/>
  <c r="G460" i="13"/>
  <c r="G458" i="13"/>
  <c r="G472" i="13"/>
  <c r="G469" i="13"/>
  <c r="G473" i="13"/>
  <c r="G468" i="13"/>
  <c r="G443" i="13"/>
  <c r="G444" i="13"/>
  <c r="G457" i="13"/>
  <c r="G459" i="13"/>
  <c r="G620" i="13"/>
  <c r="G529" i="13"/>
  <c r="G578" i="13"/>
  <c r="G530" i="13"/>
  <c r="G531" i="13"/>
  <c r="G555" i="13"/>
  <c r="G532" i="13"/>
  <c r="G533" i="13"/>
  <c r="G435" i="13"/>
  <c r="G521" i="13"/>
  <c r="G446" i="13"/>
  <c r="G515" i="13"/>
  <c r="G534" i="13"/>
  <c r="G510" i="13"/>
  <c r="G451" i="13"/>
  <c r="G442" i="13"/>
  <c r="G424" i="13"/>
  <c r="G423" i="13"/>
  <c r="G425" i="13"/>
  <c r="G619" i="13"/>
  <c r="G631" i="13"/>
  <c r="G640" i="13"/>
  <c r="G525" i="13"/>
  <c r="G535" i="13"/>
  <c r="G563" i="13"/>
  <c r="G652" i="13"/>
  <c r="G655" i="13"/>
  <c r="G436" i="13"/>
  <c r="G487" i="13"/>
  <c r="G491" i="13"/>
  <c r="G492" i="13"/>
  <c r="G493" i="13"/>
  <c r="G527" i="13"/>
  <c r="G653" i="13"/>
  <c r="G584" i="13"/>
  <c r="G497" i="13"/>
  <c r="G518" i="13"/>
  <c r="G522" i="13"/>
  <c r="G583" i="13"/>
  <c r="G467" i="13"/>
  <c r="G624" i="13"/>
  <c r="G625" i="13"/>
  <c r="G626" i="13"/>
  <c r="G520" i="13"/>
  <c r="G524" i="13"/>
  <c r="G508" i="13"/>
  <c r="G643" i="13"/>
  <c r="G630" i="13"/>
  <c r="G585" i="13"/>
  <c r="G528" i="13"/>
  <c r="G547" i="13"/>
  <c r="G494" i="13"/>
  <c r="G496" i="13"/>
  <c r="G580" i="13"/>
  <c r="G453" i="13"/>
  <c r="G465" i="13"/>
  <c r="G474" i="13"/>
  <c r="G441" i="13"/>
  <c r="G445" i="13"/>
  <c r="G449" i="13"/>
  <c r="G476" i="13"/>
  <c r="G477" i="13"/>
  <c r="G463" i="13"/>
  <c r="G495" i="13"/>
  <c r="G543" i="13"/>
  <c r="G594" i="13"/>
  <c r="G658" i="13"/>
  <c r="G554" i="13"/>
  <c r="G454" i="13"/>
  <c r="G545" i="13"/>
  <c r="G544" i="13"/>
  <c r="G639" i="13"/>
  <c r="G511" i="13"/>
  <c r="G549" i="13"/>
  <c r="G482" i="13"/>
  <c r="G481" i="13"/>
  <c r="G644" i="13"/>
  <c r="G565" i="13"/>
  <c r="G475" i="13"/>
  <c r="G536" i="13"/>
  <c r="G556" i="13"/>
  <c r="G588" i="13"/>
  <c r="G636" i="13"/>
  <c r="G559" i="13"/>
  <c r="G516" i="13"/>
  <c r="G641" i="13"/>
  <c r="G569" i="13"/>
  <c r="G455" i="13"/>
  <c r="G447" i="13"/>
  <c r="G512" i="13"/>
  <c r="G506" i="13"/>
  <c r="G470" i="13"/>
  <c r="G452" i="13"/>
  <c r="G579" i="13"/>
  <c r="G551" i="13"/>
  <c r="G448" i="13"/>
  <c r="G462" i="13"/>
  <c r="G461" i="13"/>
  <c r="G471" i="13"/>
  <c r="G456" i="13"/>
  <c r="G432" i="13"/>
  <c r="G509" i="13"/>
  <c r="G485" i="13"/>
  <c r="G438" i="13"/>
  <c r="G566" i="13"/>
  <c r="G590" i="13"/>
  <c r="G627" i="13"/>
  <c r="G505" i="13"/>
  <c r="G488" i="13"/>
  <c r="G431" i="13"/>
  <c r="G537" i="13"/>
  <c r="G586" i="13"/>
  <c r="G587" i="13"/>
  <c r="G513" i="13"/>
  <c r="G659" i="13"/>
  <c r="G660" i="13"/>
  <c r="G486" i="13"/>
  <c r="G507" i="13"/>
  <c r="G560" i="13"/>
  <c r="G561" i="13"/>
  <c r="G595" i="13"/>
  <c r="G582" i="13"/>
  <c r="G437" i="13"/>
  <c r="G429" i="13"/>
  <c r="G484" i="13"/>
  <c r="G622" i="13"/>
  <c r="G615" i="13"/>
  <c r="G628" i="13"/>
  <c r="G623" i="13"/>
  <c r="G489" i="13"/>
  <c r="G490" i="13"/>
  <c r="G427" i="13"/>
  <c r="G428" i="13"/>
  <c r="G480" i="13"/>
  <c r="G440" i="13"/>
  <c r="G479" i="13"/>
  <c r="G430" i="13"/>
  <c r="G439" i="13"/>
  <c r="G422" i="13"/>
  <c r="G539" i="13"/>
  <c r="G650" i="13"/>
  <c r="G663" i="13"/>
  <c r="G646" i="13"/>
  <c r="G464" i="13"/>
  <c r="G426" i="13"/>
  <c r="G466" i="13"/>
  <c r="G581" i="13"/>
  <c r="G645" i="13"/>
  <c r="G562" i="13"/>
  <c r="G634" i="13"/>
  <c r="G649" i="13"/>
  <c r="G577" i="13"/>
  <c r="G591" i="13"/>
  <c r="G592" i="13"/>
  <c r="G593" i="13"/>
  <c r="G564" i="13"/>
  <c r="G964" i="13"/>
  <c r="G962" i="13"/>
  <c r="G1286" i="13"/>
  <c r="G1112" i="13"/>
  <c r="G1116" i="13"/>
  <c r="G1130" i="13"/>
  <c r="G1131" i="13"/>
  <c r="G1132" i="13"/>
  <c r="G1133" i="13"/>
  <c r="G1206" i="13"/>
  <c r="G1179" i="13"/>
  <c r="G1288" i="13"/>
  <c r="G1219" i="13"/>
  <c r="G1180" i="13"/>
  <c r="G1265" i="13"/>
  <c r="G1150" i="13"/>
  <c r="G1223" i="13"/>
  <c r="G1266" i="13"/>
  <c r="G1170" i="13"/>
  <c r="G1267" i="13"/>
  <c r="G1181" i="13"/>
  <c r="G1224" i="13"/>
  <c r="G1207" i="13"/>
  <c r="G1225" i="13"/>
  <c r="G1289" i="13"/>
  <c r="G1182" i="13"/>
  <c r="G1226" i="13"/>
  <c r="G1115" i="13"/>
  <c r="G1183" i="13"/>
  <c r="G1290" i="13"/>
  <c r="G1227" i="13"/>
  <c r="G1168" i="13"/>
  <c r="G1122" i="13"/>
  <c r="G1151" i="13"/>
  <c r="G1184" i="13"/>
  <c r="G1277" i="13"/>
  <c r="G1268" i="13"/>
  <c r="G1214" i="13"/>
  <c r="G1209" i="13"/>
  <c r="G1152" i="13"/>
  <c r="G1124" i="13"/>
  <c r="G1143" i="13"/>
  <c r="G1136" i="13"/>
  <c r="G1138" i="13"/>
  <c r="G1228" i="13"/>
  <c r="G1291" i="13"/>
  <c r="G1285" i="13"/>
  <c r="G1292" i="13"/>
  <c r="G1174" i="13"/>
  <c r="G1157" i="13"/>
  <c r="G1262" i="13"/>
  <c r="G1135" i="13"/>
  <c r="G1185" i="13"/>
  <c r="G1186" i="13"/>
  <c r="G1293" i="13"/>
  <c r="G1169" i="13"/>
  <c r="G1229" i="13"/>
  <c r="G1187" i="13"/>
  <c r="G1188" i="13"/>
  <c r="G1294" i="13"/>
  <c r="G1189" i="13"/>
  <c r="G1295" i="13"/>
  <c r="G1158" i="13"/>
  <c r="G1159" i="13"/>
  <c r="G1263" i="13"/>
  <c r="G1190" i="13"/>
  <c r="G1212" i="13"/>
  <c r="G1296" i="13"/>
  <c r="G1230" i="13"/>
  <c r="G1231" i="13"/>
  <c r="G1191" i="13"/>
  <c r="G1232" i="13"/>
  <c r="G1192" i="13"/>
  <c r="G1160" i="13"/>
  <c r="G1173" i="13"/>
  <c r="G1233" i="13"/>
  <c r="G1210" i="13"/>
  <c r="G1193" i="13"/>
  <c r="G1176" i="13"/>
  <c r="G1283" i="13"/>
  <c r="G1234" i="13"/>
  <c r="G1235" i="13"/>
  <c r="G1125" i="13"/>
  <c r="G1194" i="13"/>
  <c r="G1161" i="13"/>
  <c r="G1236" i="13"/>
  <c r="G1195" i="13"/>
  <c r="G1261" i="13"/>
  <c r="G1237" i="13"/>
  <c r="G1148" i="13"/>
  <c r="G1175" i="13"/>
  <c r="G1238" i="13"/>
  <c r="G1239" i="13"/>
  <c r="G1177" i="13"/>
  <c r="G1269" i="13"/>
  <c r="G1270" i="13"/>
  <c r="G1162" i="13"/>
  <c r="G1278" i="13"/>
  <c r="G1279" i="13"/>
  <c r="G1123" i="13"/>
  <c r="G1126" i="13"/>
  <c r="G1171" i="13"/>
  <c r="G1208" i="13"/>
  <c r="G1240" i="13"/>
  <c r="G1297" i="13"/>
  <c r="G1271" i="13"/>
  <c r="G1264" i="13"/>
  <c r="G1298" i="13"/>
  <c r="G1163" i="13"/>
  <c r="G1299" i="13"/>
  <c r="G1280" i="13"/>
  <c r="G1145" i="13"/>
  <c r="G1272" i="13"/>
  <c r="G1260" i="13"/>
  <c r="G1196" i="13"/>
  <c r="G1220" i="13"/>
  <c r="G1140" i="13"/>
  <c r="G1127" i="13"/>
  <c r="G1197" i="13"/>
  <c r="G1276" i="13"/>
  <c r="G1300" i="13"/>
  <c r="G1121" i="13"/>
  <c r="G1301" i="13"/>
  <c r="G1211" i="13"/>
  <c r="G1137" i="13"/>
  <c r="G1113" i="13"/>
  <c r="G1215" i="13"/>
  <c r="G1146" i="13"/>
  <c r="G1217" i="13"/>
  <c r="G1164" i="13"/>
  <c r="G1198" i="13"/>
  <c r="G1153" i="13"/>
  <c r="G1147" i="13"/>
  <c r="G1172" i="13"/>
  <c r="G1149" i="13"/>
  <c r="G1273" i="13"/>
  <c r="G1165" i="13"/>
  <c r="G1274" i="13"/>
  <c r="G1178" i="13"/>
  <c r="G1105" i="13"/>
  <c r="G1199" i="13"/>
  <c r="G1200" i="13"/>
  <c r="G1284" i="13"/>
  <c r="G1241" i="13"/>
  <c r="G1242" i="13"/>
  <c r="G1128" i="13"/>
  <c r="G1243" i="13"/>
  <c r="G1201" i="13"/>
  <c r="G1244" i="13"/>
  <c r="G1216" i="13"/>
  <c r="G1302" i="13"/>
  <c r="G1303" i="13"/>
  <c r="G1106" i="13"/>
  <c r="G1134" i="13"/>
  <c r="G1111" i="13"/>
  <c r="G1119" i="13"/>
  <c r="G1108" i="13"/>
  <c r="G1139" i="13"/>
  <c r="G1107" i="13"/>
  <c r="G1114" i="13"/>
  <c r="G1287" i="13"/>
  <c r="G1154" i="13"/>
  <c r="G1304" i="13"/>
  <c r="G1245" i="13"/>
  <c r="G1166" i="13"/>
  <c r="G1129" i="13"/>
  <c r="G1281" i="13"/>
  <c r="G1202" i="13"/>
  <c r="G1218" i="13"/>
  <c r="G1246" i="13"/>
  <c r="G1305" i="13"/>
  <c r="G1275" i="13"/>
  <c r="G1203" i="13"/>
  <c r="G1247" i="13"/>
  <c r="G1248" i="13"/>
  <c r="G1249" i="13"/>
  <c r="G1250" i="13"/>
  <c r="G1251" i="13"/>
  <c r="G1252" i="13"/>
  <c r="G1253" i="13"/>
  <c r="G1254" i="13"/>
  <c r="G1255" i="13"/>
  <c r="G1256" i="13"/>
  <c r="G1257" i="13"/>
  <c r="G1213" i="13"/>
  <c r="G1204" i="13"/>
  <c r="G1221" i="13"/>
  <c r="G1167" i="13"/>
  <c r="G1155" i="13"/>
  <c r="G1306" i="13"/>
  <c r="G1156" i="13"/>
  <c r="G1307" i="13"/>
  <c r="G1205" i="13"/>
  <c r="G1258" i="13"/>
  <c r="G1259" i="13"/>
  <c r="G1282" i="13"/>
  <c r="G1308" i="13"/>
  <c r="G1222" i="13"/>
  <c r="G1102" i="13"/>
  <c r="G1104" i="13"/>
  <c r="G1117" i="13"/>
  <c r="G1110" i="13"/>
  <c r="G1118" i="13"/>
  <c r="G1109" i="13"/>
  <c r="G1142" i="13"/>
  <c r="G1144" i="13"/>
  <c r="G1101" i="13"/>
  <c r="G1103" i="13"/>
  <c r="G1120" i="13"/>
  <c r="G1141" i="13"/>
  <c r="G1610" i="13"/>
  <c r="G1611" i="13"/>
  <c r="G1612" i="13"/>
  <c r="G1607" i="13"/>
  <c r="G1621" i="13"/>
  <c r="G1618" i="13"/>
  <c r="G1616" i="13"/>
  <c r="G1620" i="13"/>
  <c r="G1615" i="13"/>
  <c r="G1617" i="13"/>
  <c r="G1619" i="13"/>
  <c r="G1614" i="13"/>
  <c r="G1639" i="13"/>
  <c r="G1761" i="13"/>
  <c r="G1766" i="13"/>
  <c r="G1786" i="13"/>
  <c r="G1796" i="13"/>
  <c r="G1848" i="13"/>
  <c r="G1788" i="13"/>
  <c r="G1785" i="13"/>
  <c r="G1781" i="13"/>
  <c r="G1779" i="13"/>
  <c r="G1780" i="13"/>
  <c r="G1778" i="13"/>
  <c r="G1863" i="13"/>
  <c r="G1777" i="13"/>
  <c r="G1811" i="13"/>
  <c r="G1784" i="13"/>
  <c r="G1776" i="13"/>
  <c r="G1782" i="13"/>
  <c r="G1794" i="13"/>
  <c r="G1875" i="13"/>
  <c r="G1763" i="13"/>
  <c r="G1797" i="13"/>
  <c r="G1792" i="13"/>
  <c r="G1789" i="13"/>
  <c r="G1793" i="13"/>
  <c r="G1767" i="13"/>
  <c r="G1765" i="13"/>
  <c r="G1768" i="13"/>
  <c r="G1775" i="13"/>
  <c r="G1764" i="13"/>
  <c r="G1800" i="13"/>
  <c r="G1773" i="13"/>
  <c r="G1769" i="13"/>
  <c r="G1798" i="13"/>
  <c r="G1854" i="13"/>
  <c r="G1791" i="13"/>
  <c r="G1790" i="13"/>
  <c r="G1787" i="13"/>
  <c r="G1774" i="13"/>
  <c r="G1770" i="13"/>
  <c r="G1771" i="13"/>
  <c r="G1878" i="13"/>
  <c r="G1799" i="13"/>
  <c r="G1772" i="13"/>
  <c r="G1879" i="13"/>
  <c r="G2826" i="13"/>
  <c r="G2831" i="13"/>
  <c r="G2829" i="13"/>
  <c r="G2830" i="13"/>
  <c r="G2821" i="13"/>
  <c r="G2828" i="13"/>
  <c r="G2832" i="13"/>
  <c r="G2833" i="13"/>
  <c r="G2827" i="13"/>
  <c r="G2823" i="13"/>
  <c r="G2836" i="13"/>
  <c r="G2840" i="13"/>
  <c r="G2871" i="13"/>
  <c r="G2849" i="13"/>
  <c r="G2864" i="13"/>
  <c r="G2862" i="13"/>
  <c r="G2852" i="13"/>
  <c r="G2847" i="13"/>
  <c r="G2853" i="13"/>
  <c r="G2850" i="13"/>
  <c r="G2851" i="13"/>
  <c r="G2873" i="13"/>
  <c r="G2865" i="13"/>
  <c r="G2861" i="13"/>
  <c r="G2866" i="13"/>
  <c r="G2863" i="13"/>
  <c r="G2874" i="13"/>
  <c r="G2848" i="13"/>
  <c r="G2872" i="13"/>
  <c r="G2857" i="13"/>
  <c r="G2867" i="13"/>
  <c r="G2868" i="13"/>
  <c r="G2860" i="13"/>
  <c r="G2854" i="13"/>
  <c r="G2855" i="13"/>
  <c r="G2856" i="13"/>
  <c r="G2858" i="13"/>
  <c r="G2859" i="13"/>
  <c r="G2870" i="13"/>
  <c r="G2876" i="13"/>
  <c r="G2869" i="13"/>
  <c r="G2875" i="13"/>
  <c r="G2896" i="13"/>
  <c r="G2909" i="13"/>
  <c r="G2877" i="13"/>
  <c r="G2881" i="13"/>
  <c r="G2883" i="13"/>
  <c r="G2885" i="13"/>
  <c r="G2886" i="13"/>
  <c r="G2902" i="13"/>
  <c r="G2903" i="13"/>
  <c r="G2904" i="13"/>
  <c r="G2905" i="13"/>
  <c r="G2884" i="13"/>
  <c r="G2888" i="13"/>
  <c r="G2878" i="13"/>
  <c r="G2879" i="13"/>
  <c r="G2908" i="13"/>
  <c r="G2880" i="13"/>
  <c r="G2891" i="13"/>
  <c r="G2898" i="13"/>
  <c r="G2892" i="13"/>
  <c r="G2893" i="13"/>
  <c r="G2894" i="13"/>
  <c r="G2895" i="13"/>
  <c r="G2887" i="13"/>
  <c r="G2900" i="13"/>
  <c r="G2901" i="13"/>
  <c r="G2882" i="13"/>
  <c r="G2890" i="13"/>
  <c r="G2899" i="13"/>
  <c r="G2913" i="13"/>
  <c r="G2924" i="13"/>
  <c r="G2918" i="13"/>
  <c r="G2923" i="13"/>
  <c r="G2927" i="13"/>
  <c r="G2926" i="13"/>
  <c r="G2920" i="13"/>
  <c r="G2928" i="13"/>
  <c r="G2929" i="13"/>
  <c r="G2925" i="13"/>
  <c r="G2922" i="13"/>
  <c r="G2921" i="13"/>
  <c r="G2914" i="13"/>
  <c r="G2919" i="13"/>
  <c r="G2915" i="13"/>
  <c r="G2912" i="13"/>
  <c r="G701" i="13"/>
  <c r="G2822" i="13"/>
  <c r="G2820" i="13"/>
  <c r="G2834" i="13"/>
  <c r="G2889" i="13"/>
  <c r="G2906" i="13"/>
  <c r="G2824" i="13"/>
  <c r="G2897" i="13"/>
  <c r="G2907" i="13"/>
  <c r="G1606" i="13"/>
  <c r="G1608" i="13"/>
  <c r="G1613" i="13"/>
  <c r="G48" i="13"/>
  <c r="N15" i="16" s="1"/>
  <c r="G38" i="13"/>
  <c r="N5" i="16" s="1"/>
  <c r="G46" i="13"/>
  <c r="N12" i="16" s="1"/>
  <c r="G39" i="13"/>
  <c r="N10" i="16" s="1"/>
  <c r="G40" i="13"/>
  <c r="N8" i="16" s="1"/>
  <c r="G44" i="13"/>
  <c r="N9" i="16" s="1"/>
  <c r="G41" i="13"/>
  <c r="N6" i="16" s="1"/>
  <c r="G42" i="13"/>
  <c r="N4" i="16" s="1"/>
  <c r="G67" i="13"/>
  <c r="N20" i="16" s="1"/>
  <c r="G43" i="13"/>
  <c r="N7" i="16" s="1"/>
  <c r="G51" i="13"/>
  <c r="N11" i="16" s="1"/>
  <c r="G50" i="13"/>
  <c r="N14" i="16" s="1"/>
  <c r="G52" i="13"/>
  <c r="N13" i="16" s="1"/>
  <c r="G62" i="13"/>
  <c r="N23" i="16" s="1"/>
  <c r="G63" i="13"/>
  <c r="N25" i="16" s="1"/>
  <c r="G64" i="13"/>
  <c r="N21" i="16" s="1"/>
  <c r="G60" i="13"/>
  <c r="N24" i="16" s="1"/>
  <c r="G47" i="13"/>
  <c r="N16" i="16" s="1"/>
  <c r="G65" i="13"/>
  <c r="G66" i="13"/>
  <c r="N18" i="16" s="1"/>
  <c r="G61" i="13"/>
  <c r="N22" i="16" s="1"/>
  <c r="G49" i="13"/>
  <c r="N17" i="16" s="1"/>
  <c r="G81" i="13"/>
  <c r="N28" i="16" s="1"/>
  <c r="G73" i="13"/>
  <c r="N26" i="16" s="1"/>
  <c r="G72" i="13"/>
  <c r="N27" i="16" s="1"/>
  <c r="G89" i="13"/>
  <c r="N34" i="16" s="1"/>
  <c r="G87" i="13"/>
  <c r="N31" i="16" s="1"/>
  <c r="G88" i="13"/>
  <c r="N29" i="16" s="1"/>
  <c r="G99" i="13"/>
  <c r="N49" i="16" s="1"/>
  <c r="G100" i="13"/>
  <c r="N50" i="16" s="1"/>
  <c r="G97" i="13"/>
  <c r="N35" i="16" s="1"/>
  <c r="G101" i="13"/>
  <c r="N41" i="16" s="1"/>
  <c r="G103" i="13"/>
  <c r="N42" i="16" s="1"/>
  <c r="G104" i="13"/>
  <c r="N36" i="16" s="1"/>
  <c r="G105" i="13"/>
  <c r="N37" i="16" s="1"/>
  <c r="G106" i="13"/>
  <c r="N38" i="16" s="1"/>
  <c r="G107" i="13"/>
  <c r="N43" i="16" s="1"/>
  <c r="G108" i="13"/>
  <c r="N40" i="16" s="1"/>
  <c r="G109" i="13"/>
  <c r="N39" i="16" s="1"/>
  <c r="G85" i="13"/>
  <c r="N30" i="16" s="1"/>
  <c r="G111" i="13"/>
  <c r="N56" i="16" s="1"/>
  <c r="G92" i="13"/>
  <c r="N44" i="16" s="1"/>
  <c r="G95" i="13"/>
  <c r="N45" i="16" s="1"/>
  <c r="G94" i="13"/>
  <c r="N47" i="16" s="1"/>
  <c r="G112" i="13"/>
  <c r="N54" i="16" s="1"/>
  <c r="G110" i="13"/>
  <c r="N48" i="16" s="1"/>
  <c r="G90" i="13"/>
  <c r="N33" i="16" s="1"/>
  <c r="G124" i="13"/>
  <c r="N66" i="16" s="1"/>
  <c r="G125" i="13"/>
  <c r="N70" i="16" s="1"/>
  <c r="G102" i="13"/>
  <c r="N46" i="16" s="1"/>
  <c r="G126" i="13"/>
  <c r="N72" i="16" s="1"/>
  <c r="G37" i="13"/>
  <c r="G84" i="13"/>
  <c r="G2759" i="13"/>
  <c r="G2757" i="13"/>
  <c r="G2758" i="13"/>
  <c r="G2756" i="13"/>
  <c r="G27" i="13"/>
  <c r="G28" i="13"/>
  <c r="G1094" i="13"/>
  <c r="G30" i="13"/>
  <c r="G1091" i="13"/>
  <c r="G29" i="13"/>
  <c r="G76" i="13"/>
  <c r="G1097" i="13"/>
  <c r="G33" i="13"/>
  <c r="G31" i="13"/>
  <c r="G32" i="13"/>
  <c r="G36" i="13"/>
  <c r="G35" i="13"/>
  <c r="G80" i="13"/>
  <c r="G34" i="13"/>
  <c r="G59" i="13"/>
  <c r="G55" i="13"/>
  <c r="G53" i="13"/>
  <c r="G68" i="13"/>
  <c r="G69" i="13"/>
  <c r="G74" i="13"/>
  <c r="G58" i="13"/>
  <c r="G70" i="13"/>
  <c r="G83" i="13"/>
  <c r="G75" i="13"/>
  <c r="G71" i="13"/>
  <c r="G57" i="13"/>
  <c r="G96" i="13"/>
  <c r="G79" i="13"/>
  <c r="G86" i="13"/>
  <c r="G45" i="13"/>
  <c r="G91" i="13"/>
  <c r="G77" i="13"/>
  <c r="G136" i="13"/>
  <c r="G98" i="13"/>
  <c r="G15" i="13"/>
  <c r="G1092" i="13"/>
  <c r="G1100" i="13"/>
  <c r="G1099" i="13"/>
  <c r="G1096" i="13"/>
  <c r="G1095" i="13"/>
  <c r="G1093" i="13"/>
  <c r="G265" i="13"/>
  <c r="G255" i="13"/>
  <c r="G266" i="13"/>
  <c r="G2835" i="13"/>
  <c r="G260" i="13"/>
  <c r="G259" i="13"/>
  <c r="G269" i="13"/>
  <c r="G261" i="13"/>
  <c r="G268" i="13"/>
  <c r="G267" i="13"/>
  <c r="G258" i="13"/>
  <c r="G262" i="13"/>
  <c r="G264" i="13"/>
  <c r="G2825" i="13"/>
  <c r="G2745" i="13"/>
  <c r="G263" i="13"/>
  <c r="G2726" i="13"/>
  <c r="G2732" i="13"/>
  <c r="G2727" i="13"/>
  <c r="G2730" i="13"/>
  <c r="G2737" i="13"/>
  <c r="G2728" i="13"/>
  <c r="G2729" i="13"/>
  <c r="G2725" i="13"/>
  <c r="G2733" i="13"/>
  <c r="G2722" i="13"/>
  <c r="G2723" i="13"/>
  <c r="G2731" i="13"/>
  <c r="G2734" i="13"/>
  <c r="G2735" i="13"/>
  <c r="G2736" i="13"/>
  <c r="G2724" i="13"/>
  <c r="G11" i="13"/>
  <c r="G256" i="13"/>
  <c r="G14" i="13"/>
  <c r="G16" i="13"/>
  <c r="G25" i="13"/>
  <c r="G234" i="13"/>
  <c r="G2746" i="13"/>
  <c r="G2747" i="13"/>
  <c r="G2743" i="13"/>
  <c r="G2748" i="13"/>
  <c r="G2749" i="13"/>
  <c r="G2741" i="13"/>
  <c r="G2750" i="13"/>
  <c r="G2744" i="13"/>
  <c r="G2751" i="13"/>
  <c r="G2752" i="13"/>
  <c r="G2753" i="13"/>
  <c r="G2754" i="13"/>
  <c r="G2742" i="13"/>
  <c r="G231" i="13"/>
  <c r="G242" i="13"/>
  <c r="G244" i="13"/>
  <c r="G248" i="13"/>
  <c r="G247" i="13"/>
  <c r="G249" i="13"/>
  <c r="G250" i="13"/>
  <c r="G236" i="13"/>
  <c r="G195" i="13"/>
  <c r="G239" i="13"/>
  <c r="G2842" i="13"/>
  <c r="G2841" i="13"/>
  <c r="G237" i="13"/>
  <c r="G238" i="13"/>
  <c r="G241" i="13"/>
  <c r="G243" i="13"/>
  <c r="G232" i="13"/>
  <c r="G240" i="13"/>
  <c r="G245" i="13"/>
  <c r="G1833" i="13"/>
  <c r="G1815" i="13"/>
  <c r="G1808" i="13"/>
  <c r="G1801" i="13"/>
  <c r="G1918" i="13"/>
  <c r="G1912" i="13"/>
  <c r="G1874" i="13"/>
  <c r="G1819" i="13"/>
  <c r="G1868" i="13"/>
  <c r="G1895" i="13"/>
  <c r="G1809" i="13"/>
  <c r="G1910" i="13"/>
  <c r="G1844" i="13"/>
  <c r="G1907" i="13"/>
  <c r="G1904" i="13"/>
  <c r="G1865" i="13"/>
  <c r="G1866" i="13"/>
  <c r="G1827" i="13"/>
  <c r="G1824" i="13"/>
  <c r="G1867" i="13"/>
  <c r="G1816" i="13"/>
  <c r="G1876" i="13"/>
  <c r="G1896" i="13"/>
  <c r="N556" i="16" s="1"/>
  <c r="G1892" i="13"/>
  <c r="N555" i="16" s="1"/>
  <c r="G1917" i="13"/>
  <c r="G1905" i="13"/>
  <c r="G1834" i="13"/>
  <c r="G1817" i="13"/>
  <c r="G1836" i="13"/>
  <c r="G1823" i="13"/>
  <c r="G1820" i="13"/>
  <c r="G1828" i="13"/>
  <c r="G1830" i="13"/>
  <c r="G1845" i="13"/>
  <c r="G1847" i="13"/>
  <c r="G1810" i="13"/>
  <c r="G1806" i="13"/>
  <c r="G1821" i="13"/>
  <c r="G1802" i="13"/>
  <c r="G1803" i="13"/>
  <c r="G1812" i="13"/>
  <c r="G1813" i="13"/>
  <c r="G1807" i="13"/>
  <c r="G1805" i="13"/>
  <c r="G1804" i="13"/>
  <c r="G1870" i="13"/>
  <c r="N557" i="16" s="1"/>
  <c r="G1871" i="13"/>
  <c r="G1814" i="13"/>
  <c r="G1837" i="13"/>
  <c r="G1842" i="13"/>
  <c r="G1825" i="13"/>
  <c r="G1864" i="13"/>
  <c r="G1838" i="13"/>
  <c r="G642" i="13"/>
  <c r="G185" i="13"/>
  <c r="G1783" i="13"/>
  <c r="G187" i="13"/>
  <c r="G202" i="13"/>
  <c r="G2755" i="13"/>
  <c r="G2739" i="13"/>
  <c r="G2738" i="13"/>
  <c r="G200" i="13"/>
  <c r="G1644" i="13"/>
  <c r="G1643" i="13"/>
  <c r="G1642" i="13"/>
  <c r="G198" i="13"/>
  <c r="G2740" i="13"/>
  <c r="G2816" i="13"/>
  <c r="G4" i="13"/>
  <c r="G694" i="13"/>
  <c r="G419" i="13"/>
  <c r="G1640" i="13"/>
  <c r="G2815" i="13"/>
  <c r="G186" i="13"/>
  <c r="N99" i="16" s="1"/>
  <c r="P99" i="16" s="1"/>
  <c r="G1646" i="13"/>
  <c r="G2817" i="13"/>
  <c r="G5" i="13"/>
  <c r="G2793" i="13"/>
  <c r="G2844" i="13"/>
  <c r="G1075" i="13"/>
  <c r="G1077" i="13"/>
  <c r="G1081" i="13"/>
  <c r="G1072" i="13"/>
  <c r="G1078" i="13"/>
  <c r="G1076" i="13"/>
  <c r="G1080" i="13"/>
  <c r="G1071" i="13"/>
  <c r="G1074" i="13"/>
  <c r="G1073" i="13"/>
  <c r="G397" i="13"/>
  <c r="G396" i="13"/>
  <c r="G402" i="13"/>
  <c r="G399" i="13"/>
  <c r="G403" i="13"/>
  <c r="G400" i="13"/>
  <c r="G404" i="13"/>
  <c r="G409" i="13"/>
  <c r="G401" i="13"/>
  <c r="G410" i="13"/>
  <c r="G411" i="13"/>
  <c r="G405" i="13"/>
  <c r="G406" i="13"/>
  <c r="G2910" i="13"/>
  <c r="G2843" i="13"/>
  <c r="G963" i="13"/>
  <c r="G420" i="13"/>
  <c r="G275" i="13"/>
  <c r="G1609" i="13"/>
  <c r="G408" i="13"/>
  <c r="G407" i="13"/>
  <c r="G398" i="13"/>
  <c r="G413" i="13"/>
  <c r="G412" i="13"/>
  <c r="G2845" i="13"/>
  <c r="G2846" i="13"/>
  <c r="G1638" i="13"/>
  <c r="G1628" i="13"/>
  <c r="G1629" i="13"/>
  <c r="G1630" i="13"/>
  <c r="G1625" i="13"/>
  <c r="G1648" i="13"/>
  <c r="G1649" i="13"/>
  <c r="G1623" i="13"/>
  <c r="G1635" i="13"/>
  <c r="G1855" i="13"/>
  <c r="G1852" i="13"/>
  <c r="G1846" i="13"/>
  <c r="G1795" i="13"/>
  <c r="G1843" i="13"/>
  <c r="G1853" i="13"/>
  <c r="G1831" i="13"/>
  <c r="G1829" i="13"/>
  <c r="G1849" i="13"/>
  <c r="G1850" i="13"/>
  <c r="G1636" i="13"/>
  <c r="G1626" i="13"/>
  <c r="G692" i="13"/>
  <c r="G702" i="13"/>
  <c r="G714" i="13"/>
  <c r="G707" i="13"/>
  <c r="G718" i="13"/>
  <c r="G715" i="13"/>
  <c r="G716" i="13"/>
  <c r="G717" i="13"/>
  <c r="G670" i="13"/>
  <c r="G573" i="13"/>
  <c r="G648" i="13"/>
  <c r="G502" i="13"/>
  <c r="G599" i="13"/>
  <c r="G572" i="13"/>
  <c r="G668" i="13"/>
  <c r="G669" i="13"/>
  <c r="G597" i="13"/>
  <c r="G603" i="13"/>
  <c r="G604" i="13"/>
  <c r="G605" i="13"/>
  <c r="G598" i="13"/>
  <c r="G504" i="13"/>
  <c r="G571" i="13"/>
  <c r="G503" i="13"/>
  <c r="G576" i="13"/>
  <c r="G478" i="13"/>
  <c r="G602" i="13"/>
  <c r="G575" i="13"/>
  <c r="G665" i="13"/>
  <c r="G600" i="13"/>
  <c r="G666" i="13"/>
  <c r="G574" i="13"/>
  <c r="G606" i="13"/>
  <c r="G607" i="13"/>
  <c r="G608" i="13"/>
  <c r="G1624" i="13"/>
  <c r="G1627" i="13"/>
  <c r="G1631" i="13"/>
  <c r="G1632" i="13"/>
  <c r="G1633" i="13"/>
  <c r="G1634" i="13"/>
  <c r="G1637" i="13"/>
  <c r="G190" i="13"/>
  <c r="G191" i="13"/>
  <c r="G2818" i="13"/>
  <c r="G2819" i="13"/>
  <c r="G2814" i="13"/>
  <c r="G201" i="13"/>
  <c r="G203" i="13"/>
  <c r="G197" i="13"/>
  <c r="G199" i="13"/>
  <c r="G196" i="13"/>
  <c r="G192" i="13"/>
  <c r="G193" i="13"/>
  <c r="G194" i="13"/>
  <c r="G421" i="13"/>
  <c r="G184" i="13"/>
  <c r="N96" i="16" s="1"/>
  <c r="P96" i="16" s="1"/>
  <c r="G273" i="13"/>
  <c r="G274" i="13"/>
  <c r="G1645" i="13"/>
  <c r="G272" i="13"/>
  <c r="G278" i="13"/>
  <c r="G276" i="13"/>
  <c r="G204" i="13"/>
  <c r="G2802" i="13"/>
  <c r="G2803" i="13"/>
  <c r="G2794" i="13"/>
  <c r="G2810" i="13"/>
  <c r="G2808" i="13"/>
  <c r="G2809" i="13"/>
  <c r="G2813" i="13"/>
  <c r="G2781" i="13"/>
  <c r="G2785" i="13"/>
  <c r="G2804" i="13"/>
  <c r="G2796" i="13"/>
  <c r="G2800" i="13"/>
  <c r="G235" i="13"/>
  <c r="G2806" i="13"/>
  <c r="G2795" i="13"/>
  <c r="G2797" i="13"/>
  <c r="G2801" i="13"/>
  <c r="G2805" i="13"/>
  <c r="G2798" i="13"/>
  <c r="G2799" i="13"/>
  <c r="G2807" i="13"/>
  <c r="G2812" i="13"/>
  <c r="G2811" i="13"/>
  <c r="G1762" i="13"/>
  <c r="G3" i="13"/>
  <c r="G6" i="13"/>
  <c r="G979" i="13"/>
  <c r="G2917" i="13"/>
  <c r="G2916" i="13"/>
  <c r="G417" i="13"/>
  <c r="G418" i="13"/>
  <c r="G1079" i="13"/>
  <c r="G1641" i="13"/>
  <c r="G1835" i="13"/>
  <c r="G1851" i="13"/>
  <c r="G1826" i="13"/>
  <c r="G1822" i="13"/>
  <c r="G1857" i="13"/>
  <c r="G1884" i="13"/>
  <c r="G1913" i="13"/>
  <c r="G1832" i="13"/>
  <c r="G1869" i="13"/>
  <c r="G1818" i="13"/>
  <c r="G1898" i="13"/>
  <c r="G1839" i="13"/>
  <c r="G1916" i="13"/>
  <c r="G1914" i="13"/>
  <c r="G1841" i="13"/>
  <c r="G1885" i="13"/>
  <c r="G1872" i="13"/>
  <c r="G1915" i="13"/>
  <c r="G1890" i="13"/>
  <c r="G1900" i="13"/>
  <c r="G1882" i="13"/>
  <c r="G1880" i="13"/>
  <c r="G1891" i="13"/>
  <c r="G1873" i="13"/>
  <c r="G1858" i="13"/>
  <c r="G1840" i="13"/>
  <c r="G1924" i="13"/>
  <c r="G1901" i="13"/>
  <c r="G1923" i="13"/>
  <c r="G1922" i="13"/>
  <c r="G1902" i="13"/>
  <c r="G1886" i="13"/>
  <c r="G1887" i="13"/>
  <c r="G1903" i="13"/>
  <c r="G1909" i="13"/>
  <c r="G1881" i="13"/>
  <c r="G1877" i="13"/>
  <c r="G1906" i="13"/>
  <c r="N551" i="16" s="1"/>
  <c r="G1856" i="13"/>
  <c r="G1862" i="13"/>
  <c r="G1859" i="13"/>
  <c r="G1860" i="13"/>
  <c r="G1893" i="13"/>
  <c r="G1883" i="13"/>
  <c r="G1921" i="13"/>
  <c r="N552" i="16" s="1"/>
  <c r="G1919" i="13"/>
  <c r="G1894" i="13"/>
  <c r="N558" i="16" s="1"/>
  <c r="G1897" i="13"/>
  <c r="N553" i="16" s="1"/>
  <c r="G1920" i="13"/>
  <c r="G1899" i="13"/>
  <c r="G1889" i="13"/>
  <c r="N554" i="16" s="1"/>
  <c r="G1888" i="13"/>
  <c r="G1925" i="13"/>
  <c r="G17" i="13"/>
  <c r="G22" i="13"/>
  <c r="G20" i="13"/>
  <c r="G18" i="13"/>
  <c r="G23" i="13"/>
  <c r="G19" i="13"/>
  <c r="G21" i="13"/>
  <c r="G1622" i="13"/>
  <c r="G24" i="13"/>
  <c r="G233" i="13"/>
  <c r="G246" i="13"/>
  <c r="G113" i="13"/>
  <c r="N55" i="16" s="1"/>
  <c r="G114" i="13"/>
  <c r="N52" i="16" s="1"/>
  <c r="G120" i="13"/>
  <c r="N67" i="16" s="1"/>
  <c r="G127" i="13"/>
  <c r="N53" i="16" s="1"/>
  <c r="G128" i="13"/>
  <c r="N59" i="16" s="1"/>
  <c r="G129" i="13"/>
  <c r="N57" i="16" s="1"/>
  <c r="G130" i="13"/>
  <c r="N73" i="16" s="1"/>
  <c r="G131" i="13"/>
  <c r="N60" i="16" s="1"/>
  <c r="G116" i="13"/>
  <c r="N61" i="16" s="1"/>
  <c r="G132" i="13"/>
  <c r="N62" i="16" s="1"/>
  <c r="G134" i="13"/>
  <c r="N78" i="16" s="1"/>
  <c r="G133" i="13"/>
  <c r="N63" i="16" s="1"/>
  <c r="G119" i="13"/>
  <c r="N68" i="16" s="1"/>
  <c r="G117" i="13"/>
  <c r="N64" i="16" s="1"/>
  <c r="G115" i="13"/>
  <c r="N74" i="16" s="1"/>
  <c r="G93" i="13"/>
  <c r="N69" i="16" s="1"/>
  <c r="G121" i="13"/>
  <c r="N75" i="16" s="1"/>
  <c r="G122" i="13"/>
  <c r="N71" i="16" s="1"/>
  <c r="G637" i="13"/>
  <c r="G632" i="13"/>
  <c r="G662" i="13"/>
  <c r="G633" i="13"/>
  <c r="G654" i="13"/>
  <c r="G629" i="13"/>
  <c r="G704" i="13"/>
  <c r="G697" i="13"/>
  <c r="G695" i="13"/>
  <c r="G696" i="13"/>
  <c r="G705" i="13"/>
  <c r="G690" i="13"/>
  <c r="G1650" i="13"/>
  <c r="G1098" i="13"/>
  <c r="G1861" i="13"/>
  <c r="G1926" i="13"/>
  <c r="G1931" i="13"/>
  <c r="G1985" i="13"/>
  <c r="G1935" i="13"/>
  <c r="G1984" i="13"/>
  <c r="G1929" i="13"/>
  <c r="G1981" i="13"/>
  <c r="G1941" i="13"/>
  <c r="G1975" i="13"/>
  <c r="G1986" i="13"/>
  <c r="G2012" i="13"/>
  <c r="G1976" i="13"/>
  <c r="G2009" i="13"/>
  <c r="G2048" i="13"/>
  <c r="G2029" i="13"/>
  <c r="G2030" i="13"/>
  <c r="G2031" i="13"/>
  <c r="G2032" i="13"/>
  <c r="G2033" i="13"/>
  <c r="G2049" i="13"/>
  <c r="G2036" i="13"/>
  <c r="G1940" i="13"/>
  <c r="G1993" i="13"/>
  <c r="G2028" i="13"/>
  <c r="G2068" i="13"/>
  <c r="G1988" i="13"/>
  <c r="G1995" i="13"/>
  <c r="G2035" i="13"/>
  <c r="G2041" i="13"/>
  <c r="G2000" i="13"/>
  <c r="G1990" i="13"/>
  <c r="G2037" i="13"/>
  <c r="G2055" i="13"/>
  <c r="G1928" i="13"/>
  <c r="G1974" i="13"/>
  <c r="G1997" i="13"/>
  <c r="G2006" i="13"/>
  <c r="G2064" i="13"/>
  <c r="G2042" i="13"/>
  <c r="G2007" i="13"/>
  <c r="G1396" i="13"/>
  <c r="G1328" i="13"/>
  <c r="G1329" i="13"/>
  <c r="G1330" i="13"/>
  <c r="G1331" i="13"/>
  <c r="G1332" i="13"/>
  <c r="G1333" i="13"/>
  <c r="G1334" i="13"/>
  <c r="G1311" i="13"/>
  <c r="G1325" i="13"/>
  <c r="G1324" i="13"/>
  <c r="G1309" i="13"/>
  <c r="G1335" i="13"/>
  <c r="G1391" i="13"/>
  <c r="G1336" i="13"/>
  <c r="G1337" i="13"/>
  <c r="G1338" i="13"/>
  <c r="G1339" i="13"/>
  <c r="G1340" i="13"/>
  <c r="G1398" i="13"/>
  <c r="G1392" i="13"/>
  <c r="G1341" i="13"/>
  <c r="G1342" i="13"/>
  <c r="G1343" i="13"/>
  <c r="G1344" i="13"/>
  <c r="G1345" i="13"/>
  <c r="G1346" i="13"/>
  <c r="G1347" i="13"/>
  <c r="G1348" i="13"/>
  <c r="G1399" i="13"/>
  <c r="G1400" i="13"/>
  <c r="G1323" i="13"/>
  <c r="G1349" i="13"/>
  <c r="G1401" i="13"/>
  <c r="G1322" i="13"/>
  <c r="G1390" i="13"/>
  <c r="G1350" i="13"/>
  <c r="G1351" i="13"/>
  <c r="G1310" i="13"/>
  <c r="G1352" i="13"/>
  <c r="G1402" i="13"/>
  <c r="G1353" i="13"/>
  <c r="G1354" i="13"/>
  <c r="G1355" i="13"/>
  <c r="G1356" i="13"/>
  <c r="G1357" i="13"/>
  <c r="G1358" i="13"/>
  <c r="G1359" i="13"/>
  <c r="G1312" i="13"/>
  <c r="G1326" i="13"/>
  <c r="G1360" i="13"/>
  <c r="G1361" i="13"/>
  <c r="G1362" i="13"/>
  <c r="G1363" i="13"/>
  <c r="G1364" i="13"/>
  <c r="G1393" i="13"/>
  <c r="G1395" i="13"/>
  <c r="G1397" i="13"/>
  <c r="G1315" i="13"/>
  <c r="G1327" i="13"/>
  <c r="G1320" i="13"/>
  <c r="G1403" i="13"/>
  <c r="G1365" i="13"/>
  <c r="G1404" i="13"/>
  <c r="G1321" i="13"/>
  <c r="G1405" i="13"/>
  <c r="G1406" i="13"/>
  <c r="G1407" i="13"/>
  <c r="G1366" i="13"/>
  <c r="G1367" i="13"/>
  <c r="G1313" i="13"/>
  <c r="G1368" i="13"/>
  <c r="G1369" i="13"/>
  <c r="G1318" i="13"/>
  <c r="G1370" i="13"/>
  <c r="G1371" i="13"/>
  <c r="G1372" i="13"/>
  <c r="G1317" i="13"/>
  <c r="G1373" i="13"/>
  <c r="G1316" i="13"/>
  <c r="G1374" i="13"/>
  <c r="G1314" i="13"/>
  <c r="G1375" i="13"/>
  <c r="G1376" i="13"/>
  <c r="G1377" i="13"/>
  <c r="G1378" i="13"/>
  <c r="G1379" i="13"/>
  <c r="G1319" i="13"/>
  <c r="G1380" i="13"/>
  <c r="G1381" i="13"/>
  <c r="G1382" i="13"/>
  <c r="G1383" i="13"/>
  <c r="G1384" i="13"/>
  <c r="G1385" i="13"/>
  <c r="G1386" i="13"/>
  <c r="G1387" i="13"/>
  <c r="G1388" i="13"/>
  <c r="G1394" i="13"/>
  <c r="G1389" i="13"/>
  <c r="G617" i="13"/>
  <c r="G618" i="13"/>
  <c r="G609" i="13"/>
  <c r="G610" i="13"/>
  <c r="G664" i="13"/>
  <c r="G661" i="13"/>
  <c r="G612" i="13"/>
  <c r="G611" i="13"/>
  <c r="G656" i="13"/>
  <c r="G657" i="13"/>
  <c r="G613" i="13"/>
  <c r="G679" i="13"/>
  <c r="G677" i="13"/>
  <c r="G684" i="13"/>
  <c r="G686" i="13"/>
  <c r="G678" i="13"/>
  <c r="G673" i="13"/>
  <c r="G712" i="13"/>
  <c r="G709" i="13"/>
  <c r="G674" i="13"/>
  <c r="G710" i="13"/>
  <c r="G706" i="13"/>
  <c r="G700" i="13"/>
  <c r="G703" i="13"/>
  <c r="N151" i="16" s="1"/>
  <c r="P151" i="16" s="1"/>
  <c r="G768" i="13"/>
  <c r="G205" i="13"/>
  <c r="N101" i="16" s="1"/>
  <c r="G206" i="13"/>
  <c r="N102" i="16" s="1"/>
  <c r="G207" i="13"/>
  <c r="N103" i="16" s="1"/>
  <c r="G208" i="13"/>
  <c r="N104" i="16" s="1"/>
  <c r="G209" i="13"/>
  <c r="N105" i="16" s="1"/>
  <c r="G210" i="13"/>
  <c r="N106" i="16" s="1"/>
  <c r="G1996" i="13"/>
  <c r="G1953" i="13"/>
  <c r="G2044" i="13"/>
  <c r="G2018" i="13"/>
  <c r="G2065" i="13"/>
  <c r="G2026" i="13"/>
  <c r="G2010" i="13"/>
  <c r="G2020" i="13"/>
  <c r="G2051" i="13"/>
  <c r="G796" i="13"/>
  <c r="G698" i="13"/>
  <c r="G681" i="13"/>
  <c r="G675" i="13"/>
  <c r="G680" i="13"/>
  <c r="G672" i="13"/>
  <c r="N150" i="16" s="1"/>
  <c r="P150" i="16" s="1"/>
  <c r="G683" i="13"/>
  <c r="G676" i="13"/>
  <c r="N149" i="16" s="1"/>
  <c r="P149" i="16" s="1"/>
  <c r="G671" i="13"/>
  <c r="G708" i="13"/>
  <c r="G693" i="13"/>
  <c r="G711" i="13"/>
  <c r="G699" i="13"/>
  <c r="N147" i="16" s="1"/>
  <c r="P147" i="16" s="1"/>
  <c r="G691" i="13"/>
  <c r="N148" i="16" s="1"/>
  <c r="P148" i="16" s="1"/>
  <c r="G689" i="13"/>
  <c r="G769" i="13"/>
  <c r="G728" i="13"/>
  <c r="N158" i="16" s="1"/>
  <c r="P158" i="16" s="1"/>
  <c r="G784" i="13"/>
  <c r="G776" i="13"/>
  <c r="N157" i="16" s="1"/>
  <c r="P157" i="16" s="1"/>
  <c r="G791" i="13"/>
  <c r="G747" i="13"/>
  <c r="G770" i="13"/>
  <c r="G744" i="13"/>
  <c r="G752" i="13"/>
  <c r="N154" i="16" s="1"/>
  <c r="P154" i="16" s="1"/>
  <c r="G735" i="13"/>
  <c r="G2071" i="13"/>
  <c r="G2019" i="13"/>
  <c r="G2039" i="13"/>
  <c r="G2013" i="13"/>
  <c r="G2002" i="13"/>
  <c r="G1965" i="13"/>
  <c r="G2001" i="13"/>
  <c r="G2016" i="13"/>
  <c r="G2003" i="13"/>
  <c r="G1958" i="13"/>
  <c r="G1952" i="13"/>
  <c r="G1960" i="13"/>
  <c r="G1962" i="13"/>
  <c r="G2004" i="13"/>
  <c r="G973" i="13"/>
  <c r="G2911" i="13"/>
  <c r="G995" i="13"/>
  <c r="G2779" i="13"/>
  <c r="G251" i="13"/>
  <c r="G252" i="13"/>
  <c r="G1957" i="13"/>
  <c r="G2057" i="13"/>
  <c r="G1970" i="13"/>
  <c r="G1951" i="13"/>
  <c r="G1961" i="13"/>
  <c r="G2011" i="13"/>
  <c r="G1948" i="13"/>
  <c r="G1959" i="13"/>
  <c r="G2056" i="13"/>
  <c r="G2059" i="13"/>
  <c r="G2060" i="13"/>
  <c r="G2058" i="13"/>
  <c r="G2017" i="13"/>
  <c r="G765" i="13"/>
  <c r="G766" i="13"/>
  <c r="G750" i="13"/>
  <c r="N155" i="16" s="1"/>
  <c r="P155" i="16" s="1"/>
  <c r="G804" i="13"/>
  <c r="G771" i="13"/>
  <c r="G772" i="13"/>
  <c r="G797" i="13"/>
  <c r="G726" i="13"/>
  <c r="G2782" i="13"/>
  <c r="G2783" i="13"/>
  <c r="G2787" i="13"/>
  <c r="G123" i="13"/>
  <c r="N77" i="16" s="1"/>
  <c r="G145" i="13"/>
  <c r="N51" i="16" s="1"/>
  <c r="G723" i="13"/>
  <c r="G738" i="13"/>
  <c r="G755" i="13"/>
  <c r="G759" i="13"/>
  <c r="G773" i="13"/>
  <c r="G794" i="13"/>
  <c r="G798" i="13"/>
  <c r="G725" i="13"/>
  <c r="G745" i="13"/>
  <c r="G736" i="13"/>
  <c r="G756" i="13"/>
  <c r="G777" i="13"/>
  <c r="G729" i="13"/>
  <c r="N153" i="16" s="1"/>
  <c r="P153" i="16" s="1"/>
  <c r="G760" i="13"/>
  <c r="G778" i="13"/>
  <c r="G720" i="13"/>
  <c r="G749" i="13"/>
  <c r="G782" i="13"/>
  <c r="G739" i="13"/>
  <c r="G785" i="13"/>
  <c r="G757" i="13"/>
  <c r="G761" i="13"/>
  <c r="G762" i="13"/>
  <c r="G721" i="13"/>
  <c r="G787" i="13"/>
  <c r="G732" i="13"/>
  <c r="G763" i="13"/>
  <c r="G803" i="13"/>
  <c r="G795" i="13"/>
  <c r="G780" i="13"/>
  <c r="G792" i="13"/>
  <c r="G805" i="13"/>
  <c r="G774" i="13"/>
  <c r="G779" i="13"/>
  <c r="G1930" i="13"/>
  <c r="G1943" i="13"/>
  <c r="G2008" i="13"/>
  <c r="N559" i="16" s="1"/>
  <c r="G2021" i="13"/>
  <c r="G1999" i="13"/>
  <c r="G1927" i="13"/>
  <c r="G1939" i="13"/>
  <c r="G1947" i="13"/>
  <c r="G1956" i="13"/>
  <c r="G1980" i="13"/>
  <c r="G2014" i="13"/>
  <c r="G2069" i="13"/>
  <c r="G2070" i="13"/>
  <c r="G2022" i="13"/>
  <c r="G1987" i="13"/>
  <c r="G2034" i="13"/>
  <c r="G1998" i="13"/>
  <c r="G2027" i="13"/>
  <c r="G1932" i="13"/>
  <c r="G1933" i="13"/>
  <c r="G1934" i="13"/>
  <c r="G1971" i="13"/>
  <c r="G2067" i="13"/>
  <c r="G1945" i="13"/>
  <c r="G2023" i="13"/>
  <c r="G2047" i="13"/>
  <c r="G1944" i="13"/>
  <c r="G1992" i="13"/>
  <c r="G1949" i="13"/>
  <c r="G1942" i="13"/>
  <c r="G1967" i="13"/>
  <c r="G1936" i="13"/>
  <c r="G2052" i="13"/>
  <c r="G1950" i="13"/>
  <c r="G1982" i="13"/>
  <c r="G1954" i="13"/>
  <c r="G1938" i="13"/>
  <c r="G1983" i="13"/>
  <c r="G1946" i="13"/>
  <c r="G1937" i="13"/>
  <c r="G1973" i="13"/>
  <c r="G1991" i="13"/>
  <c r="G1972" i="13"/>
  <c r="G1994" i="13"/>
  <c r="G1963" i="13"/>
  <c r="G1968" i="13"/>
  <c r="G2063" i="13"/>
  <c r="G1977" i="13"/>
  <c r="G1978" i="13"/>
  <c r="G1979" i="13"/>
  <c r="G1969" i="13"/>
  <c r="G2024" i="13"/>
  <c r="G2062" i="13"/>
  <c r="G1966" i="13"/>
  <c r="G1989" i="13"/>
  <c r="G2043" i="13"/>
  <c r="G2025" i="13"/>
  <c r="G2015" i="13"/>
  <c r="G2046" i="13"/>
  <c r="G2054" i="13"/>
  <c r="G2005" i="13"/>
  <c r="G1964" i="13"/>
  <c r="G2040" i="13"/>
  <c r="G2053" i="13"/>
  <c r="G1955" i="13"/>
  <c r="G2045" i="13"/>
  <c r="G2038" i="13"/>
  <c r="G2066" i="13"/>
  <c r="G2050" i="13"/>
  <c r="G2061" i="13"/>
  <c r="G2072" i="13"/>
  <c r="G2074" i="13"/>
  <c r="G2104" i="13"/>
  <c r="G2086" i="13"/>
  <c r="G2110" i="13"/>
  <c r="G2094" i="13"/>
  <c r="G2152" i="13"/>
  <c r="G2255" i="13"/>
  <c r="G2233" i="13"/>
  <c r="G2100" i="13"/>
  <c r="G2143" i="13"/>
  <c r="G2167" i="13"/>
  <c r="G2235" i="13"/>
  <c r="G2277" i="13"/>
  <c r="G2125" i="13"/>
  <c r="G2232" i="13"/>
  <c r="G2251" i="13"/>
  <c r="G2196" i="13"/>
  <c r="G2081" i="13"/>
  <c r="G2077" i="13"/>
  <c r="G2082" i="13"/>
  <c r="G2166" i="13"/>
  <c r="G2260" i="13"/>
  <c r="G2327" i="13"/>
  <c r="G2267" i="13"/>
  <c r="G2268" i="13"/>
  <c r="G2188" i="13"/>
  <c r="G2204" i="13"/>
  <c r="G2789" i="13"/>
  <c r="G2780" i="13"/>
  <c r="G2784" i="13"/>
  <c r="G2788" i="13"/>
  <c r="G2839" i="13"/>
  <c r="G2837" i="13"/>
  <c r="G1670" i="13"/>
  <c r="N455" i="16" s="1"/>
  <c r="P455" i="16" s="1"/>
  <c r="G970" i="13"/>
  <c r="G980" i="13"/>
  <c r="G971" i="13"/>
  <c r="G965" i="13"/>
  <c r="G968" i="13"/>
  <c r="G969" i="13"/>
  <c r="G966" i="13"/>
  <c r="G967" i="13"/>
  <c r="G981" i="13"/>
  <c r="G974" i="13"/>
  <c r="G978" i="13"/>
  <c r="G996" i="13"/>
  <c r="N309" i="16" s="1"/>
  <c r="G997" i="13"/>
  <c r="N310" i="16" s="1"/>
  <c r="G993" i="13"/>
  <c r="N311" i="16" s="1"/>
  <c r="G994" i="13"/>
  <c r="G992" i="13"/>
  <c r="G986" i="13"/>
  <c r="G989" i="13"/>
  <c r="G987" i="13"/>
  <c r="G988" i="13"/>
  <c r="G1006" i="13"/>
  <c r="G982" i="13"/>
  <c r="G972" i="13"/>
  <c r="G1413" i="13"/>
  <c r="G1414" i="13"/>
  <c r="G1415" i="13"/>
  <c r="G1416" i="13"/>
  <c r="G1417" i="13"/>
  <c r="G1418" i="13"/>
  <c r="G1419" i="13"/>
  <c r="G1420" i="13"/>
  <c r="G1412" i="13"/>
  <c r="G1421" i="13"/>
  <c r="G1422" i="13"/>
  <c r="G1423" i="13"/>
  <c r="G1424" i="13"/>
  <c r="G1425" i="13"/>
  <c r="G1426" i="13"/>
  <c r="G1427" i="13"/>
  <c r="G1428" i="13"/>
  <c r="G1429" i="13"/>
  <c r="G1430" i="13"/>
  <c r="G1431" i="13"/>
  <c r="G1432" i="13"/>
  <c r="G1433" i="13"/>
  <c r="G1434" i="13"/>
  <c r="G1435" i="13"/>
  <c r="G1436" i="13"/>
  <c r="G1437" i="13"/>
  <c r="G1438" i="13"/>
  <c r="G1519" i="13"/>
  <c r="G1439" i="13"/>
  <c r="G1440" i="13"/>
  <c r="G1441" i="13"/>
  <c r="G1442" i="13"/>
  <c r="G1443" i="13"/>
  <c r="G1444" i="13"/>
  <c r="G1445" i="13"/>
  <c r="G1446" i="13"/>
  <c r="G1447" i="13"/>
  <c r="G1448" i="13"/>
  <c r="G1449" i="13"/>
  <c r="G1450" i="13"/>
  <c r="G1451" i="13"/>
  <c r="G1517" i="13"/>
  <c r="G1452" i="13"/>
  <c r="G1453" i="13"/>
  <c r="G1454" i="13"/>
  <c r="G1455" i="13"/>
  <c r="G1456" i="13"/>
  <c r="G1518" i="13"/>
  <c r="G1457" i="13"/>
  <c r="G1458" i="13"/>
  <c r="G1459" i="13"/>
  <c r="G1521" i="13"/>
  <c r="G1460" i="13"/>
  <c r="G1461" i="13"/>
  <c r="G1462" i="13"/>
  <c r="G1463" i="13"/>
  <c r="G1464" i="13"/>
  <c r="G1465" i="13"/>
  <c r="G1466" i="13"/>
  <c r="G1467" i="13"/>
  <c r="G1468" i="13"/>
  <c r="G1469" i="13"/>
  <c r="G1470" i="13"/>
  <c r="G1471" i="13"/>
  <c r="G1472" i="13"/>
  <c r="G1473" i="13"/>
  <c r="G1474" i="13"/>
  <c r="G1475" i="13"/>
  <c r="G1476" i="13"/>
  <c r="G1410" i="13"/>
  <c r="G1477" i="13"/>
  <c r="G1478" i="13"/>
  <c r="G1479" i="13"/>
  <c r="G1480" i="13"/>
  <c r="G1481" i="13"/>
  <c r="G1482" i="13"/>
  <c r="G1409" i="13"/>
  <c r="G1483" i="13"/>
  <c r="G1484" i="13"/>
  <c r="G1485" i="13"/>
  <c r="G1486" i="13"/>
  <c r="G1487" i="13"/>
  <c r="G1488" i="13"/>
  <c r="G1489" i="13"/>
  <c r="G1411" i="13"/>
  <c r="G1490" i="13"/>
  <c r="G1491" i="13"/>
  <c r="G1492" i="13"/>
  <c r="G1493" i="13"/>
  <c r="G1494" i="13"/>
  <c r="G1495" i="13"/>
  <c r="G1496" i="13"/>
  <c r="G1497" i="13"/>
  <c r="G1498" i="13"/>
  <c r="G1499" i="13"/>
  <c r="G1500" i="13"/>
  <c r="G1501" i="13"/>
  <c r="G1502" i="13"/>
  <c r="G1503" i="13"/>
  <c r="G1504" i="13"/>
  <c r="G1505" i="13"/>
  <c r="G1506" i="13"/>
  <c r="G1507" i="13"/>
  <c r="G1508" i="13"/>
  <c r="G1509" i="13"/>
  <c r="G1510" i="13"/>
  <c r="G1511" i="13"/>
  <c r="G1512" i="13"/>
  <c r="G1513" i="13"/>
  <c r="G1520" i="13"/>
  <c r="G1516" i="13"/>
  <c r="G1514" i="13"/>
  <c r="G1515" i="13"/>
  <c r="G2760" i="13"/>
  <c r="N668" i="16" s="1"/>
  <c r="P668" i="16" s="1"/>
  <c r="G2762" i="13"/>
  <c r="N669" i="16" s="1"/>
  <c r="P669" i="16" s="1"/>
  <c r="G2763" i="13"/>
  <c r="N670" i="16" s="1"/>
  <c r="P670" i="16" s="1"/>
  <c r="G7" i="13"/>
  <c r="G2764" i="13"/>
  <c r="N675" i="16" s="1"/>
  <c r="P675" i="16" s="1"/>
  <c r="G2765" i="13"/>
  <c r="N677" i="16" s="1"/>
  <c r="P677" i="16" s="1"/>
  <c r="G1908" i="13"/>
  <c r="G1911" i="13"/>
  <c r="G2195" i="13"/>
  <c r="G2316" i="13"/>
  <c r="G2301" i="13"/>
  <c r="G2273" i="13"/>
  <c r="G2253" i="13"/>
  <c r="G2192" i="13"/>
  <c r="G2078" i="13"/>
  <c r="G2087" i="13"/>
  <c r="G2185" i="13"/>
  <c r="G2228" i="13"/>
  <c r="G2079" i="13"/>
  <c r="G2084" i="13"/>
  <c r="G2209" i="13"/>
  <c r="G2299" i="13"/>
  <c r="G2300" i="13"/>
  <c r="G2286" i="13"/>
  <c r="G2265" i="13"/>
  <c r="G2326" i="13"/>
  <c r="G2274" i="13"/>
  <c r="G2297" i="13"/>
  <c r="G2329" i="13"/>
  <c r="G2302" i="13"/>
  <c r="G2256" i="13"/>
  <c r="G2262" i="13"/>
  <c r="G2321" i="13"/>
  <c r="G2194" i="13"/>
  <c r="G2144" i="13"/>
  <c r="G2140" i="13"/>
  <c r="G2220" i="13"/>
  <c r="G2183" i="13"/>
  <c r="G2179" i="13"/>
  <c r="G2173" i="13"/>
  <c r="G2145" i="13"/>
  <c r="G2174" i="13"/>
  <c r="G2141" i="13"/>
  <c r="G2225" i="13"/>
  <c r="G2281" i="13"/>
  <c r="G2215" i="13"/>
  <c r="G2240" i="13"/>
  <c r="G2108" i="13"/>
  <c r="G2112" i="13"/>
  <c r="G2270" i="13"/>
  <c r="G2315" i="13"/>
  <c r="G2266" i="13"/>
  <c r="G2083" i="13"/>
  <c r="G2146" i="13"/>
  <c r="G2261" i="13"/>
  <c r="G2271" i="13"/>
  <c r="G2226" i="13"/>
  <c r="G2218" i="13"/>
  <c r="G2242" i="13"/>
  <c r="G2236" i="13"/>
  <c r="G2214" i="13"/>
  <c r="G2159" i="13"/>
  <c r="G2309" i="13"/>
  <c r="G2197" i="13"/>
  <c r="G2229" i="13"/>
  <c r="G2287" i="13"/>
  <c r="G2254" i="13"/>
  <c r="G2310" i="13"/>
  <c r="G2121" i="13"/>
  <c r="G2243" i="13"/>
  <c r="G2234" i="13"/>
  <c r="G2239" i="13"/>
  <c r="G2213" i="13"/>
  <c r="G2175" i="13"/>
  <c r="G2171" i="13"/>
  <c r="G2304" i="13"/>
  <c r="G2200" i="13"/>
  <c r="G2198" i="13"/>
  <c r="G2201" i="13"/>
  <c r="G2184" i="13"/>
  <c r="G2314" i="13"/>
  <c r="G2230" i="13"/>
  <c r="G2128" i="13"/>
  <c r="G2160" i="13"/>
  <c r="G2176" i="13"/>
  <c r="G2101" i="13"/>
  <c r="G2199" i="13"/>
  <c r="G2206" i="13"/>
  <c r="G2085" i="13"/>
  <c r="G2170" i="13"/>
  <c r="G2311" i="13"/>
  <c r="G2241" i="13"/>
  <c r="G2080" i="13"/>
  <c r="G2210" i="13"/>
  <c r="G2190" i="13"/>
  <c r="G2169" i="13"/>
  <c r="G2147" i="13"/>
  <c r="G2150" i="13"/>
  <c r="G2168" i="13"/>
  <c r="G2148" i="13"/>
  <c r="G2177" i="13"/>
  <c r="G2308" i="13"/>
  <c r="G2312" i="13"/>
  <c r="G2203" i="13"/>
  <c r="G2158" i="13"/>
  <c r="G2305" i="13"/>
  <c r="G2306" i="13"/>
  <c r="G2075" i="13"/>
  <c r="G2219" i="13"/>
  <c r="G2288" i="13"/>
  <c r="G2181" i="13"/>
  <c r="G2205" i="13"/>
  <c r="G2284" i="13"/>
  <c r="G2202" i="13"/>
  <c r="G2248" i="13"/>
  <c r="G2217" i="13"/>
  <c r="G2324" i="13"/>
  <c r="G2250" i="13"/>
  <c r="G2258" i="13"/>
  <c r="G2245" i="13"/>
  <c r="G2263" i="13"/>
  <c r="G801" i="13"/>
  <c r="G731" i="13"/>
  <c r="G737" i="13"/>
  <c r="G751" i="13"/>
  <c r="G727" i="13"/>
  <c r="G740" i="13"/>
  <c r="N152" i="16" s="1"/>
  <c r="P152" i="16" s="1"/>
  <c r="G800" i="13"/>
  <c r="G775" i="13"/>
  <c r="G722" i="13"/>
  <c r="G741" i="13"/>
  <c r="G802" i="13"/>
  <c r="G807" i="13"/>
  <c r="G783" i="13"/>
  <c r="G793" i="13"/>
  <c r="G733" i="13"/>
  <c r="G742" i="13"/>
  <c r="G767" i="13"/>
  <c r="G789" i="13"/>
  <c r="G799" i="13"/>
  <c r="G837" i="13"/>
  <c r="G833" i="13"/>
  <c r="G838" i="13"/>
  <c r="G839" i="13"/>
  <c r="G830" i="13"/>
  <c r="G864" i="13"/>
  <c r="G826" i="13"/>
  <c r="G888" i="13"/>
  <c r="G843" i="13"/>
  <c r="G884" i="13"/>
  <c r="G885" i="13"/>
  <c r="G828" i="13"/>
  <c r="G881" i="13"/>
  <c r="G886" i="13"/>
  <c r="G829" i="13"/>
  <c r="G844" i="13"/>
  <c r="G869" i="13"/>
  <c r="G860" i="13"/>
  <c r="G880" i="13"/>
  <c r="G811" i="13"/>
  <c r="G990" i="13"/>
  <c r="N312" i="16" s="1"/>
  <c r="G1009" i="13"/>
  <c r="N315" i="16" s="1"/>
  <c r="G1010" i="13"/>
  <c r="G1002" i="13"/>
  <c r="G998" i="13"/>
  <c r="G999" i="13"/>
  <c r="N319" i="16" s="1"/>
  <c r="G1000" i="13"/>
  <c r="G2790" i="13"/>
  <c r="G2791" i="13"/>
  <c r="G54" i="13"/>
  <c r="G56" i="13"/>
  <c r="G82" i="13"/>
  <c r="G78" i="13"/>
  <c r="G139" i="13"/>
  <c r="G137" i="13"/>
  <c r="N19" i="16" s="1"/>
  <c r="G144" i="13"/>
  <c r="G147" i="13"/>
  <c r="N32" i="16" s="1"/>
  <c r="G26" i="13"/>
  <c r="N3" i="16" s="1"/>
  <c r="P3" i="16" s="1"/>
  <c r="G189" i="13"/>
  <c r="N100" i="16" s="1"/>
  <c r="P100" i="16" s="1"/>
  <c r="G279" i="13"/>
  <c r="G1408" i="13"/>
  <c r="G991" i="13"/>
  <c r="G211" i="13"/>
  <c r="N107" i="16" s="1"/>
  <c r="G212" i="13"/>
  <c r="N108" i="16" s="1"/>
  <c r="G213" i="13"/>
  <c r="N109" i="16" s="1"/>
  <c r="G214" i="13"/>
  <c r="N110" i="16" s="1"/>
  <c r="G215" i="13"/>
  <c r="N111" i="16" s="1"/>
  <c r="G216" i="13"/>
  <c r="N112" i="16" s="1"/>
  <c r="G217" i="13"/>
  <c r="N113" i="16" s="1"/>
  <c r="G218" i="13"/>
  <c r="N114" i="16" s="1"/>
  <c r="G219" i="13"/>
  <c r="N115" i="16" s="1"/>
  <c r="G220" i="13"/>
  <c r="N116" i="16" s="1"/>
  <c r="G221" i="13"/>
  <c r="N117" i="16" s="1"/>
  <c r="G222" i="13"/>
  <c r="N118" i="16" s="1"/>
  <c r="G223" i="13"/>
  <c r="N119" i="16" s="1"/>
  <c r="G224" i="13"/>
  <c r="N120" i="16" s="1"/>
  <c r="G1662" i="13"/>
  <c r="N452" i="16" s="1"/>
  <c r="P452" i="16" s="1"/>
  <c r="G1664" i="13"/>
  <c r="N460" i="16" s="1"/>
  <c r="P460" i="16" s="1"/>
  <c r="G1665" i="13"/>
  <c r="N459" i="16" s="1"/>
  <c r="P459" i="16" s="1"/>
  <c r="G1661" i="13"/>
  <c r="N453" i="16" s="1"/>
  <c r="P453" i="16" s="1"/>
  <c r="G1082" i="13"/>
  <c r="G1088" i="13"/>
  <c r="G1083" i="13"/>
  <c r="G1084" i="13"/>
  <c r="G285" i="13"/>
  <c r="G324" i="13"/>
  <c r="G286" i="13"/>
  <c r="G287" i="13"/>
  <c r="G318" i="13"/>
  <c r="G288" i="13"/>
  <c r="G325" i="13"/>
  <c r="G326" i="13"/>
  <c r="G289" i="13"/>
  <c r="G290" i="13"/>
  <c r="G291" i="13"/>
  <c r="G292" i="13"/>
  <c r="G313" i="13"/>
  <c r="G293" i="13"/>
  <c r="G294" i="13"/>
  <c r="G295" i="13"/>
  <c r="G282" i="13"/>
  <c r="G283" i="13"/>
  <c r="G296" i="13"/>
  <c r="G297" i="13"/>
  <c r="G327" i="13"/>
  <c r="G328" i="13"/>
  <c r="G319" i="13"/>
  <c r="G314" i="13"/>
  <c r="G284" i="13"/>
  <c r="G320" i="13"/>
  <c r="G321" i="13"/>
  <c r="G329" i="13"/>
  <c r="G298" i="13"/>
  <c r="G299" i="13"/>
  <c r="G323" i="13"/>
  <c r="G281" i="13"/>
  <c r="G330" i="13"/>
  <c r="G331" i="13"/>
  <c r="G332" i="13"/>
  <c r="G333" i="13"/>
  <c r="G334" i="13"/>
  <c r="G300" i="13"/>
  <c r="G335" i="13"/>
  <c r="G301" i="13"/>
  <c r="G302" i="13"/>
  <c r="G315" i="13"/>
  <c r="G316" i="13"/>
  <c r="G303" i="13"/>
  <c r="G336" i="13"/>
  <c r="G304" i="13"/>
  <c r="G337" i="13"/>
  <c r="G305" i="13"/>
  <c r="G306" i="13"/>
  <c r="G307" i="13"/>
  <c r="G308" i="13"/>
  <c r="G338" i="13"/>
  <c r="G309" i="13"/>
  <c r="G339" i="13"/>
  <c r="G340" i="13"/>
  <c r="G280" i="13"/>
  <c r="G310" i="13"/>
  <c r="G311" i="13"/>
  <c r="G2318" i="13"/>
  <c r="G2151" i="13"/>
  <c r="G2325" i="13"/>
  <c r="G2106" i="13"/>
  <c r="G2249" i="13"/>
  <c r="G2252" i="13"/>
  <c r="G2187" i="13"/>
  <c r="G2093" i="13"/>
  <c r="G2178" i="13"/>
  <c r="G2182" i="13"/>
  <c r="G2222" i="13"/>
  <c r="G2216" i="13"/>
  <c r="G2221" i="13"/>
  <c r="G2296" i="13"/>
  <c r="G2291" i="13"/>
  <c r="G2275" i="13"/>
  <c r="G2208" i="13"/>
  <c r="G2149" i="13"/>
  <c r="G2231" i="13"/>
  <c r="G2223" i="13"/>
  <c r="G2191" i="13"/>
  <c r="G2161" i="13"/>
  <c r="G2162" i="13"/>
  <c r="G2157" i="13"/>
  <c r="G2172" i="13"/>
  <c r="G2155" i="13"/>
  <c r="G2073" i="13"/>
  <c r="G2095" i="13"/>
  <c r="G2092" i="13"/>
  <c r="G2096" i="13"/>
  <c r="G2211" i="13"/>
  <c r="G2154" i="13"/>
  <c r="G2131" i="13"/>
  <c r="G2323" i="13"/>
  <c r="G2193" i="13"/>
  <c r="G2207" i="13"/>
  <c r="G2303" i="13"/>
  <c r="G2165" i="13"/>
  <c r="G2293" i="13"/>
  <c r="G2098" i="13"/>
  <c r="G2099" i="13"/>
  <c r="G2135" i="13"/>
  <c r="G2224" i="13"/>
  <c r="G2120" i="13"/>
  <c r="G2124" i="13"/>
  <c r="G2113" i="13"/>
  <c r="G2136" i="13"/>
  <c r="G2137" i="13"/>
  <c r="G2127" i="13"/>
  <c r="G2117" i="13"/>
  <c r="G2088" i="13"/>
  <c r="G2130" i="13"/>
  <c r="G2114" i="13"/>
  <c r="G2138" i="13"/>
  <c r="G2107" i="13"/>
  <c r="G2115" i="13"/>
  <c r="G2126" i="13"/>
  <c r="G2097" i="13"/>
  <c r="G2163" i="13"/>
  <c r="G2132" i="13"/>
  <c r="G2129" i="13"/>
  <c r="G2122" i="13"/>
  <c r="G2102" i="13"/>
  <c r="G2111" i="13"/>
  <c r="G2116" i="13"/>
  <c r="G2109" i="13"/>
  <c r="G2134" i="13"/>
  <c r="G2133" i="13"/>
  <c r="G2123" i="13"/>
  <c r="G2118" i="13"/>
  <c r="G2189" i="13"/>
  <c r="G2333" i="13"/>
  <c r="G2105" i="13"/>
  <c r="G2227" i="13"/>
  <c r="G2276" i="13"/>
  <c r="G2186" i="13"/>
  <c r="G2180" i="13"/>
  <c r="G2264" i="13"/>
  <c r="G2283" i="13"/>
  <c r="G2259" i="13"/>
  <c r="G2289" i="13"/>
  <c r="G2313" i="13"/>
  <c r="G2247" i="13"/>
  <c r="G2272" i="13"/>
  <c r="G2244" i="13"/>
  <c r="G2322" i="13"/>
  <c r="G2285" i="13"/>
  <c r="G2119" i="13"/>
  <c r="G2237" i="13"/>
  <c r="G2156" i="13"/>
  <c r="G2246" i="13"/>
  <c r="G2238" i="13"/>
  <c r="G2164" i="13"/>
  <c r="G2153" i="13"/>
  <c r="G2257" i="13"/>
  <c r="G2332" i="13"/>
  <c r="G2298" i="13"/>
  <c r="G2269" i="13"/>
  <c r="G2328" i="13"/>
  <c r="G2319" i="13"/>
  <c r="G2295" i="13"/>
  <c r="G2292" i="13"/>
  <c r="G2279" i="13"/>
  <c r="G2317" i="13"/>
  <c r="G2330" i="13"/>
  <c r="G2331" i="13"/>
  <c r="G2334" i="13"/>
  <c r="G2290" i="13"/>
  <c r="G2335" i="13"/>
  <c r="G2294" i="13"/>
  <c r="G2336" i="13"/>
  <c r="G2142" i="13"/>
  <c r="G2076" i="13"/>
  <c r="G2280" i="13"/>
  <c r="N560" i="16" s="1"/>
  <c r="P560" i="16" s="1"/>
  <c r="G2103" i="13"/>
  <c r="G2212" i="13"/>
  <c r="G2320" i="13"/>
  <c r="G2089" i="13"/>
  <c r="G2282" i="13"/>
  <c r="G2090" i="13"/>
  <c r="G2091" i="13"/>
  <c r="G2278" i="13"/>
  <c r="G2139" i="13"/>
  <c r="G2307" i="13"/>
  <c r="G719" i="13"/>
  <c r="G806" i="13"/>
  <c r="G758" i="13"/>
  <c r="G856" i="13"/>
  <c r="G871" i="13"/>
  <c r="G876" i="13"/>
  <c r="G887" i="13"/>
  <c r="G882" i="13"/>
  <c r="G841" i="13"/>
  <c r="G1524" i="13"/>
  <c r="G1526" i="13"/>
  <c r="G1527" i="13"/>
  <c r="G1528" i="13"/>
  <c r="G1529" i="13"/>
  <c r="G1530" i="13"/>
  <c r="G1523" i="13"/>
  <c r="G1531" i="13"/>
  <c r="G1532" i="13"/>
  <c r="G1533" i="13"/>
  <c r="G1534" i="13"/>
  <c r="G1535" i="13"/>
  <c r="G1536" i="13"/>
  <c r="G1537" i="13"/>
  <c r="G1538" i="13"/>
  <c r="G1539" i="13"/>
  <c r="G1540" i="13"/>
  <c r="G1541" i="13"/>
  <c r="G1542" i="13"/>
  <c r="G1543" i="13"/>
  <c r="G1544" i="13"/>
  <c r="G1545" i="13"/>
  <c r="G1546" i="13"/>
  <c r="G1547" i="13"/>
  <c r="G1548" i="13"/>
  <c r="G1549" i="13"/>
  <c r="G1550" i="13"/>
  <c r="G1551" i="13"/>
  <c r="G1552" i="13"/>
  <c r="G1553" i="13"/>
  <c r="G1554" i="13"/>
  <c r="G1555" i="13"/>
  <c r="G1556" i="13"/>
  <c r="G1557" i="13"/>
  <c r="G1522" i="13"/>
  <c r="G1558" i="13"/>
  <c r="G1559" i="13"/>
  <c r="G1560" i="13"/>
  <c r="G1561" i="13"/>
  <c r="G1562" i="13"/>
  <c r="G1563" i="13"/>
  <c r="G1564" i="13"/>
  <c r="G1525" i="13"/>
  <c r="G1565" i="13"/>
  <c r="G1566" i="13"/>
  <c r="G1567" i="13"/>
  <c r="G1568" i="13"/>
  <c r="G688" i="13"/>
  <c r="G746" i="13"/>
  <c r="G724" i="13"/>
  <c r="G730" i="13"/>
  <c r="G734" i="13"/>
  <c r="G743" i="13"/>
  <c r="N156" i="16" s="1"/>
  <c r="P156" i="16" s="1"/>
  <c r="G764" i="13"/>
  <c r="G781" i="13"/>
  <c r="G788" i="13"/>
  <c r="G808" i="13"/>
  <c r="G754" i="13"/>
  <c r="G753" i="13"/>
  <c r="G790" i="13"/>
  <c r="G809" i="13"/>
  <c r="N163" i="16" s="1"/>
  <c r="P163" i="16" s="1"/>
  <c r="G836" i="13"/>
  <c r="G819" i="13"/>
  <c r="G814" i="13"/>
  <c r="G810" i="13"/>
  <c r="G813" i="13"/>
  <c r="G815" i="13"/>
  <c r="G812" i="13"/>
  <c r="G820" i="13"/>
  <c r="G816" i="13"/>
  <c r="G817" i="13"/>
  <c r="G818" i="13"/>
  <c r="G879" i="13"/>
  <c r="G867" i="13"/>
  <c r="G868" i="13"/>
  <c r="G857" i="13"/>
  <c r="G898" i="13"/>
  <c r="G873" i="13"/>
  <c r="G832" i="13"/>
  <c r="N166" i="16" s="1"/>
  <c r="P166" i="16" s="1"/>
  <c r="G821" i="13"/>
  <c r="N162" i="16" s="1"/>
  <c r="P162" i="16" s="1"/>
  <c r="G849" i="13"/>
  <c r="N159" i="16" s="1"/>
  <c r="P159" i="16" s="1"/>
  <c r="G866" i="13"/>
  <c r="G861" i="13"/>
  <c r="G851" i="13"/>
  <c r="G835" i="13"/>
  <c r="N161" i="16" s="1"/>
  <c r="P161" i="16" s="1"/>
  <c r="G862" i="13"/>
  <c r="G894" i="13"/>
  <c r="G842" i="13"/>
  <c r="G850" i="13"/>
  <c r="G893" i="13"/>
  <c r="G891" i="13"/>
  <c r="G848" i="13"/>
  <c r="G845" i="13"/>
  <c r="G847" i="13"/>
  <c r="G831" i="13"/>
  <c r="G825" i="13"/>
  <c r="G840" i="13"/>
  <c r="G854" i="13"/>
  <c r="G827" i="13"/>
  <c r="G872" i="13"/>
  <c r="G875" i="13"/>
  <c r="G859" i="13"/>
  <c r="G870" i="13"/>
  <c r="G853" i="13"/>
  <c r="G897" i="13"/>
  <c r="G824" i="13"/>
  <c r="N165" i="16" s="1"/>
  <c r="P165" i="16" s="1"/>
  <c r="G834" i="13"/>
  <c r="G823" i="13"/>
  <c r="G895" i="13"/>
  <c r="G947" i="13"/>
  <c r="G912" i="13"/>
  <c r="G927" i="13"/>
  <c r="G903" i="13"/>
  <c r="G915" i="13"/>
  <c r="G906" i="13"/>
  <c r="G910" i="13"/>
  <c r="G911" i="13"/>
  <c r="G946" i="13"/>
  <c r="G372" i="13"/>
  <c r="G341" i="13"/>
  <c r="G342" i="13"/>
  <c r="G343" i="13"/>
  <c r="G277" i="13"/>
  <c r="G344" i="13"/>
  <c r="G345" i="13"/>
  <c r="G346" i="13"/>
  <c r="G347" i="13"/>
  <c r="G348" i="13"/>
  <c r="G322" i="13"/>
  <c r="G349" i="13"/>
  <c r="G373" i="13"/>
  <c r="G374" i="13"/>
  <c r="G375" i="13"/>
  <c r="G368" i="13"/>
  <c r="G369" i="13"/>
  <c r="G317" i="13"/>
  <c r="G350" i="13"/>
  <c r="G351" i="13"/>
  <c r="G376" i="13"/>
  <c r="G352" i="13"/>
  <c r="G353" i="13"/>
  <c r="G354" i="13"/>
  <c r="G377" i="13"/>
  <c r="G355" i="13"/>
  <c r="G356" i="13"/>
  <c r="G357" i="13"/>
  <c r="G358" i="13"/>
  <c r="G378" i="13"/>
  <c r="G312" i="13"/>
  <c r="G359" i="13"/>
  <c r="G360" i="13"/>
  <c r="G361" i="13"/>
  <c r="G362" i="13"/>
  <c r="G2471" i="13"/>
  <c r="G2428" i="13"/>
  <c r="G2399" i="13"/>
  <c r="G2432" i="13"/>
  <c r="G2522" i="13"/>
  <c r="G2521" i="13"/>
  <c r="G2479" i="13"/>
  <c r="G2472" i="13"/>
  <c r="G2368" i="13"/>
  <c r="G2451" i="13"/>
  <c r="N561" i="16" s="1"/>
  <c r="P561" i="16" s="1"/>
  <c r="G2429" i="13"/>
  <c r="G2454" i="13"/>
  <c r="G2348" i="13"/>
  <c r="G2431" i="13"/>
  <c r="G2390" i="13"/>
  <c r="G2527" i="13"/>
  <c r="G2376" i="13"/>
  <c r="G2383" i="13"/>
  <c r="G2357" i="13"/>
  <c r="G2361" i="13"/>
  <c r="G2363" i="13"/>
  <c r="G2359" i="13"/>
  <c r="G2342" i="13"/>
  <c r="G2366" i="13"/>
  <c r="G2365" i="13"/>
  <c r="G2358" i="13"/>
  <c r="G2360" i="13"/>
  <c r="G2362" i="13"/>
  <c r="G2351" i="13"/>
  <c r="G2340" i="13"/>
  <c r="G2438" i="13"/>
  <c r="G2385" i="13"/>
  <c r="G2437" i="13"/>
  <c r="G2370" i="13"/>
  <c r="G2470" i="13"/>
  <c r="G2369" i="13"/>
  <c r="G2441" i="13"/>
  <c r="G2391" i="13"/>
  <c r="G2344" i="13"/>
  <c r="G2379" i="13"/>
  <c r="G2421" i="13"/>
  <c r="G2433" i="13"/>
  <c r="G2460" i="13"/>
  <c r="G2402" i="13"/>
  <c r="G2387" i="13"/>
  <c r="G2551" i="13"/>
  <c r="G2507" i="13"/>
  <c r="G2536" i="13"/>
  <c r="G2426" i="13"/>
  <c r="G2539" i="13"/>
  <c r="G2466" i="13"/>
  <c r="G2538" i="13"/>
  <c r="G2396" i="13"/>
  <c r="G2453" i="13"/>
  <c r="G2434" i="13"/>
  <c r="G2509" i="13"/>
  <c r="G2349" i="13"/>
  <c r="G2409" i="13"/>
  <c r="G2465" i="13"/>
  <c r="G2495" i="13"/>
  <c r="G2461" i="13"/>
  <c r="G2492" i="13"/>
  <c r="G2401" i="13"/>
  <c r="G2528" i="13"/>
  <c r="G2425" i="13"/>
  <c r="G2446" i="13"/>
  <c r="G2389" i="13"/>
  <c r="G2367" i="13"/>
  <c r="G2512" i="13"/>
  <c r="G2533" i="13"/>
  <c r="G2442" i="13"/>
  <c r="G2503" i="13"/>
  <c r="G2462" i="13"/>
  <c r="G2452" i="13"/>
  <c r="G2510" i="13"/>
  <c r="G2455" i="13"/>
  <c r="G2353" i="13"/>
  <c r="G2423" i="13"/>
  <c r="G2364" i="13"/>
  <c r="G2404" i="13"/>
  <c r="G2550" i="13"/>
  <c r="G2343" i="13"/>
  <c r="G2449" i="13"/>
  <c r="G2498" i="13"/>
  <c r="G2534" i="13"/>
  <c r="G2373" i="13"/>
  <c r="G2443" i="13"/>
  <c r="G2347" i="13"/>
  <c r="G2529" i="13"/>
  <c r="G2354" i="13"/>
  <c r="G2484" i="13"/>
  <c r="G2456" i="13"/>
  <c r="G2468" i="13"/>
  <c r="G2469" i="13"/>
  <c r="G2483" i="13"/>
  <c r="G2393" i="13"/>
  <c r="G2478" i="13"/>
  <c r="G2380" i="13"/>
  <c r="G2482" i="13"/>
  <c r="G2395" i="13"/>
  <c r="G2513" i="13"/>
  <c r="G2552" i="13"/>
  <c r="G2384" i="13"/>
  <c r="G2435" i="13"/>
  <c r="G2490" i="13"/>
  <c r="G2440" i="13"/>
  <c r="G2502" i="13"/>
  <c r="G2505" i="13"/>
  <c r="G2548" i="13"/>
  <c r="G2504" i="13"/>
  <c r="G2480" i="13"/>
  <c r="G2543" i="13"/>
  <c r="G2374" i="13"/>
  <c r="G2545" i="13"/>
  <c r="G2412" i="13"/>
  <c r="G2464" i="13"/>
  <c r="G2355" i="13"/>
  <c r="G2489" i="13"/>
  <c r="G2516" i="13"/>
  <c r="G2382" i="13"/>
  <c r="G2518" i="13"/>
  <c r="G2424" i="13"/>
  <c r="G2375" i="13"/>
  <c r="G2535" i="13"/>
  <c r="G2514" i="13"/>
  <c r="G2445" i="13"/>
  <c r="G2475" i="13"/>
  <c r="G2346" i="13"/>
  <c r="G2487" i="13"/>
  <c r="G2488" i="13"/>
  <c r="G2352" i="13"/>
  <c r="G2519" i="13"/>
  <c r="G2406" i="13"/>
  <c r="G2408" i="13"/>
  <c r="G2525" i="13"/>
  <c r="G2338" i="13"/>
  <c r="G2511" i="13"/>
  <c r="G2526" i="13"/>
  <c r="G2555" i="13"/>
  <c r="G2542" i="13"/>
  <c r="G2388" i="13"/>
  <c r="G2457" i="13"/>
  <c r="G2532" i="13"/>
  <c r="G2786" i="13"/>
  <c r="G188" i="13"/>
  <c r="G2838" i="13"/>
  <c r="G1672" i="13"/>
  <c r="N462" i="16" s="1"/>
  <c r="P462" i="16" s="1"/>
  <c r="G1086" i="13"/>
  <c r="G1090" i="13"/>
  <c r="G1087" i="13"/>
  <c r="G1089" i="13"/>
  <c r="G1085" i="13"/>
  <c r="G1028" i="13"/>
  <c r="G1029" i="13"/>
  <c r="G1030" i="13"/>
  <c r="G1025" i="13"/>
  <c r="G1031" i="13"/>
  <c r="N320" i="16" s="1"/>
  <c r="G1032" i="13"/>
  <c r="G1007" i="13"/>
  <c r="G1026" i="13"/>
  <c r="G1008" i="13"/>
  <c r="G1011" i="13"/>
  <c r="G1012" i="13"/>
  <c r="G1013" i="13"/>
  <c r="G1021" i="13"/>
  <c r="G1018" i="13"/>
  <c r="N321" i="16" s="1"/>
  <c r="G1020" i="13"/>
  <c r="N322" i="16" s="1"/>
  <c r="G1003" i="13"/>
  <c r="N316" i="16" s="1"/>
  <c r="G1004" i="13"/>
  <c r="N317" i="16" s="1"/>
  <c r="G1005" i="13"/>
  <c r="N318" i="16" s="1"/>
  <c r="G1017" i="13"/>
  <c r="N323" i="16" s="1"/>
  <c r="G1016" i="13"/>
  <c r="G1647" i="13"/>
  <c r="G1651" i="13"/>
  <c r="G1652" i="13"/>
  <c r="G141" i="13"/>
  <c r="N84" i="16" s="1"/>
  <c r="G146" i="13"/>
  <c r="N83" i="16" s="1"/>
  <c r="G118" i="13"/>
  <c r="N65" i="16" s="1"/>
  <c r="G138" i="13"/>
  <c r="N80" i="16" s="1"/>
  <c r="G135" i="13"/>
  <c r="N82" i="16" s="1"/>
  <c r="G148" i="13"/>
  <c r="N85" i="16" s="1"/>
  <c r="G151" i="13"/>
  <c r="N81" i="16" s="1"/>
  <c r="G150" i="13"/>
  <c r="N58" i="16" s="1"/>
  <c r="G152" i="13"/>
  <c r="N79" i="16" s="1"/>
  <c r="G153" i="13"/>
  <c r="N76" i="16" s="1"/>
  <c r="G142" i="13"/>
  <c r="N91" i="16" s="1"/>
  <c r="G154" i="13"/>
  <c r="N88" i="16" s="1"/>
  <c r="G155" i="13"/>
  <c r="N90" i="16" s="1"/>
  <c r="G140" i="13"/>
  <c r="N86" i="16" s="1"/>
  <c r="G143" i="13"/>
  <c r="N89" i="16" s="1"/>
  <c r="G168" i="13"/>
  <c r="G166" i="13"/>
  <c r="G167" i="13"/>
  <c r="G156" i="13"/>
  <c r="G157" i="13"/>
  <c r="G149" i="13"/>
  <c r="G158" i="13"/>
  <c r="N87" i="16" s="1"/>
  <c r="G159" i="13"/>
  <c r="G160" i="13"/>
  <c r="G161" i="13"/>
  <c r="G162" i="13"/>
  <c r="G163" i="13"/>
  <c r="N94" i="16" s="1"/>
  <c r="G164" i="13"/>
  <c r="N93" i="16" s="1"/>
  <c r="G165" i="13"/>
  <c r="N92" i="16" s="1"/>
  <c r="G863" i="13"/>
  <c r="G899" i="13"/>
  <c r="G896" i="13"/>
  <c r="G874" i="13"/>
  <c r="G892" i="13"/>
  <c r="G865" i="13"/>
  <c r="G890" i="13"/>
  <c r="G846" i="13"/>
  <c r="G855" i="13"/>
  <c r="G852" i="13"/>
  <c r="G902" i="13"/>
  <c r="G945" i="13"/>
  <c r="G901" i="13"/>
  <c r="N169" i="16" s="1"/>
  <c r="P169" i="16" s="1"/>
  <c r="G908" i="13"/>
  <c r="G2486" i="13"/>
  <c r="G2541" i="13"/>
  <c r="G2430" i="13"/>
  <c r="G2497" i="13"/>
  <c r="N562" i="16" s="1"/>
  <c r="P562" i="16" s="1"/>
  <c r="G2419" i="13"/>
  <c r="G2450" i="13"/>
  <c r="G2506" i="13"/>
  <c r="G2523" i="13"/>
  <c r="G2499" i="13"/>
  <c r="G2345" i="13"/>
  <c r="G2459" i="13"/>
  <c r="G2414" i="13"/>
  <c r="G2547" i="13"/>
  <c r="N563" i="16" s="1"/>
  <c r="P563" i="16" s="1"/>
  <c r="G2463" i="13"/>
  <c r="G2493" i="13"/>
  <c r="G2494" i="13"/>
  <c r="N564" i="16" s="1"/>
  <c r="P564" i="16" s="1"/>
  <c r="G2417" i="13"/>
  <c r="G2339" i="13"/>
  <c r="G2531" i="13"/>
  <c r="G2530" i="13"/>
  <c r="G2337" i="13"/>
  <c r="G2392" i="13"/>
  <c r="G2537" i="13"/>
  <c r="G2554" i="13"/>
  <c r="G2556" i="13"/>
  <c r="G2407" i="13"/>
  <c r="G2473" i="13"/>
  <c r="G2420" i="13"/>
  <c r="G2356" i="13"/>
  <c r="G2474" i="13"/>
  <c r="G2524" i="13"/>
  <c r="G2444" i="13"/>
  <c r="G2477" i="13"/>
  <c r="G2411" i="13"/>
  <c r="G2427" i="13"/>
  <c r="G2485" i="13"/>
  <c r="G2378" i="13"/>
  <c r="G2422" i="13"/>
  <c r="G2491" i="13"/>
  <c r="G2496" i="13"/>
  <c r="G363" i="13"/>
  <c r="G364" i="13"/>
  <c r="G365" i="13"/>
  <c r="G366" i="13"/>
  <c r="G909" i="13"/>
  <c r="N160" i="16" s="1"/>
  <c r="P160" i="16" s="1"/>
  <c r="G904" i="13"/>
  <c r="G920" i="13"/>
  <c r="G907" i="13"/>
  <c r="G931" i="13"/>
  <c r="G934" i="13"/>
  <c r="G2540" i="13"/>
  <c r="G2448" i="13"/>
  <c r="G2341" i="13"/>
  <c r="G2436" i="13"/>
  <c r="G2403" i="13"/>
  <c r="G2447" i="13"/>
  <c r="G2467" i="13"/>
  <c r="G2418" i="13"/>
  <c r="G2405" i="13"/>
  <c r="G2439" i="13"/>
  <c r="G2553" i="13"/>
  <c r="G2386" i="13"/>
  <c r="G2501" i="13"/>
  <c r="G2544" i="13"/>
  <c r="G2476" i="13"/>
  <c r="G2500" i="13"/>
  <c r="G2394" i="13"/>
  <c r="G2546" i="13"/>
  <c r="G2377" i="13"/>
  <c r="G2549" i="13"/>
  <c r="G2381" i="13"/>
  <c r="G2410" i="13"/>
  <c r="G2371" i="13"/>
  <c r="G2515" i="13"/>
  <c r="G2520" i="13"/>
  <c r="G2517" i="13"/>
  <c r="G2413" i="13"/>
  <c r="G2416" i="13"/>
  <c r="G2397" i="13"/>
  <c r="G2415" i="13"/>
  <c r="G2400" i="13"/>
  <c r="G2398" i="13"/>
  <c r="G2458" i="13"/>
  <c r="G2372" i="13"/>
  <c r="G2508" i="13"/>
  <c r="G2481" i="13"/>
  <c r="G2350" i="13"/>
  <c r="G2583" i="13"/>
  <c r="G2675" i="13"/>
  <c r="G2672" i="13"/>
  <c r="N565" i="16" s="1"/>
  <c r="P565" i="16" s="1"/>
  <c r="G2567" i="13"/>
  <c r="G2604" i="13"/>
  <c r="G2694" i="13"/>
  <c r="G2603" i="13"/>
  <c r="N566" i="16" s="1"/>
  <c r="P566" i="16" s="1"/>
  <c r="G2606" i="13"/>
  <c r="G2608" i="13"/>
  <c r="G2614" i="13"/>
  <c r="G2663" i="13"/>
  <c r="G2628" i="13"/>
  <c r="G2703" i="13"/>
  <c r="G2704" i="13"/>
  <c r="G2705" i="13"/>
  <c r="G2688" i="13"/>
  <c r="G2643" i="13"/>
  <c r="G2596" i="13"/>
  <c r="G2594" i="13"/>
  <c r="G2595" i="13"/>
  <c r="G2667" i="13"/>
  <c r="G2591" i="13"/>
  <c r="G2580" i="13"/>
  <c r="G2597" i="13"/>
  <c r="G2611" i="13"/>
  <c r="G2602" i="13"/>
  <c r="G2590" i="13"/>
  <c r="G2657" i="13"/>
  <c r="G2571" i="13"/>
  <c r="G2578" i="13"/>
  <c r="G1574" i="13"/>
  <c r="G1575" i="13"/>
  <c r="G1570" i="13"/>
  <c r="G1576" i="13"/>
  <c r="G1573" i="13"/>
  <c r="G1577" i="13"/>
  <c r="G1578" i="13"/>
  <c r="G1579" i="13"/>
  <c r="G1580" i="13"/>
  <c r="G1581" i="13"/>
  <c r="G1582" i="13"/>
  <c r="G1572" i="13"/>
  <c r="G1583" i="13"/>
  <c r="G1584" i="13"/>
  <c r="G1585" i="13"/>
  <c r="G1586" i="13"/>
  <c r="G1587" i="13"/>
  <c r="G1588" i="13"/>
  <c r="G1569" i="13"/>
  <c r="G1589" i="13"/>
  <c r="G1590" i="13"/>
  <c r="G1591" i="13"/>
  <c r="G1592" i="13"/>
  <c r="G1593" i="13"/>
  <c r="G1594" i="13"/>
  <c r="G1595" i="13"/>
  <c r="G1596" i="13"/>
  <c r="G1597" i="13"/>
  <c r="G1598" i="13"/>
  <c r="G1599" i="13"/>
  <c r="G1600" i="13"/>
  <c r="G1601" i="13"/>
  <c r="G1602" i="13"/>
  <c r="G1603" i="13"/>
  <c r="G1571" i="13"/>
  <c r="G1604" i="13"/>
  <c r="G1605" i="13"/>
  <c r="G1033" i="13"/>
  <c r="G1027" i="13"/>
  <c r="G1064" i="13"/>
  <c r="G1042" i="13"/>
  <c r="N327" i="16" s="1"/>
  <c r="G1001" i="13"/>
  <c r="G975" i="13"/>
  <c r="G983" i="13"/>
  <c r="G985" i="13"/>
  <c r="N313" i="16" s="1"/>
  <c r="G984" i="13"/>
  <c r="G1014" i="13"/>
  <c r="G1022" i="13"/>
  <c r="G1019" i="13"/>
  <c r="G1023" i="13"/>
  <c r="N325" i="16" s="1"/>
  <c r="G2770" i="13"/>
  <c r="N684" i="16" s="1"/>
  <c r="P684" i="16" s="1"/>
  <c r="G1668" i="13"/>
  <c r="N449" i="16" s="1"/>
  <c r="P449" i="16" s="1"/>
  <c r="G1671" i="13"/>
  <c r="N450" i="16" s="1"/>
  <c r="P450" i="16" s="1"/>
  <c r="G1660" i="13"/>
  <c r="N451" i="16" s="1"/>
  <c r="P451" i="16" s="1"/>
  <c r="G1663" i="13"/>
  <c r="N454" i="16" s="1"/>
  <c r="P454" i="16" s="1"/>
  <c r="G1667" i="13"/>
  <c r="N456" i="16" s="1"/>
  <c r="P456" i="16" s="1"/>
  <c r="G1669" i="13"/>
  <c r="N457" i="16" s="1"/>
  <c r="P457" i="16" s="1"/>
  <c r="G1659" i="13"/>
  <c r="N458" i="16" s="1"/>
  <c r="P458" i="16" s="1"/>
  <c r="G1666" i="13"/>
  <c r="N461" i="16" s="1"/>
  <c r="P461" i="16" s="1"/>
  <c r="G1677" i="13"/>
  <c r="N463" i="16" s="1"/>
  <c r="P463" i="16" s="1"/>
  <c r="G1676" i="13"/>
  <c r="N464" i="16" s="1"/>
  <c r="P464" i="16" s="1"/>
  <c r="G1674" i="13"/>
  <c r="N465" i="16" s="1"/>
  <c r="P465" i="16" s="1"/>
  <c r="G1675" i="13"/>
  <c r="N466" i="16" s="1"/>
  <c r="P466" i="16" s="1"/>
  <c r="G1679" i="13"/>
  <c r="N467" i="16" s="1"/>
  <c r="P467" i="16" s="1"/>
  <c r="G1678" i="13"/>
  <c r="N468" i="16" s="1"/>
  <c r="P468" i="16" s="1"/>
  <c r="G1673" i="13"/>
  <c r="N469" i="16" s="1"/>
  <c r="P469" i="16" s="1"/>
  <c r="G1718" i="13"/>
  <c r="N471" i="16" s="1"/>
  <c r="P471" i="16" s="1"/>
  <c r="G1717" i="13"/>
  <c r="N472" i="16" s="1"/>
  <c r="P472" i="16" s="1"/>
  <c r="G1740" i="13"/>
  <c r="N473" i="16" s="1"/>
  <c r="P473" i="16" s="1"/>
  <c r="G1709" i="13"/>
  <c r="N476" i="16" s="1"/>
  <c r="P476" i="16" s="1"/>
  <c r="G1653" i="13"/>
  <c r="T32" i="15" s="1"/>
  <c r="G170" i="13"/>
  <c r="G171" i="13"/>
  <c r="G177" i="13"/>
  <c r="G178" i="13"/>
  <c r="G172" i="13"/>
  <c r="G176" i="13"/>
  <c r="G179" i="13"/>
  <c r="N95" i="16" s="1"/>
  <c r="G173" i="13"/>
  <c r="G174" i="13"/>
  <c r="G175" i="13"/>
  <c r="G169" i="13"/>
  <c r="G385" i="13"/>
  <c r="G379" i="13"/>
  <c r="G386" i="13"/>
  <c r="G370" i="13"/>
  <c r="G371" i="13"/>
  <c r="G380" i="13"/>
  <c r="G387" i="13"/>
  <c r="G388" i="13"/>
  <c r="G367" i="13"/>
  <c r="G382" i="13"/>
  <c r="G381" i="13"/>
  <c r="G2701" i="13"/>
  <c r="G2598" i="13"/>
  <c r="G2605" i="13"/>
  <c r="G2635" i="13"/>
  <c r="N567" i="16" s="1"/>
  <c r="P567" i="16" s="1"/>
  <c r="G2686" i="13"/>
  <c r="N568" i="16" s="1"/>
  <c r="P568" i="16" s="1"/>
  <c r="G2612" i="13"/>
  <c r="G2609" i="13"/>
  <c r="G2581" i="13"/>
  <c r="G2650" i="13"/>
  <c r="G2653" i="13"/>
  <c r="G2623" i="13"/>
  <c r="N569" i="16" s="1"/>
  <c r="P569" i="16" s="1"/>
  <c r="G2607" i="13"/>
  <c r="G2626" i="13"/>
  <c r="N570" i="16" s="1"/>
  <c r="P570" i="16" s="1"/>
  <c r="G2592" i="13"/>
  <c r="G2574" i="13"/>
  <c r="G2640" i="13"/>
  <c r="G2620" i="13"/>
  <c r="G2617" i="13"/>
  <c r="G2618" i="13"/>
  <c r="G2619" i="13"/>
  <c r="G2613" i="13"/>
  <c r="N571" i="16" s="1"/>
  <c r="P571" i="16" s="1"/>
  <c r="G2671" i="13"/>
  <c r="G2573" i="13"/>
  <c r="G2569" i="13"/>
  <c r="G2692" i="13"/>
  <c r="G2681" i="13"/>
  <c r="G2588" i="13"/>
  <c r="G2586" i="13"/>
  <c r="G2622" i="13"/>
  <c r="G2691" i="13"/>
  <c r="G2599" i="13"/>
  <c r="G2601" i="13"/>
  <c r="G2693" i="13"/>
  <c r="G2697" i="13"/>
  <c r="G2698" i="13"/>
  <c r="G2656" i="13"/>
  <c r="N572" i="16" s="1"/>
  <c r="P572" i="16" s="1"/>
  <c r="G2639" i="13"/>
  <c r="G2629" i="13"/>
  <c r="G2616" i="13"/>
  <c r="G2568" i="13"/>
  <c r="G2566" i="13"/>
  <c r="G2678" i="13"/>
  <c r="G2673" i="13"/>
  <c r="N573" i="16" s="1"/>
  <c r="P573" i="16" s="1"/>
  <c r="G2670" i="13"/>
  <c r="G2687" i="13"/>
  <c r="G2666" i="13"/>
  <c r="N574" i="16" s="1"/>
  <c r="P574" i="16" s="1"/>
  <c r="G2630" i="13"/>
  <c r="G2679" i="13"/>
  <c r="G2668" i="13"/>
  <c r="G2702" i="13"/>
  <c r="G2557" i="13"/>
  <c r="G2558" i="13"/>
  <c r="G2560" i="13"/>
  <c r="G2572" i="13"/>
  <c r="G2674" i="13"/>
  <c r="N575" i="16" s="1"/>
  <c r="P575" i="16" s="1"/>
  <c r="G2644" i="13"/>
  <c r="N576" i="16" s="1"/>
  <c r="P576" i="16" s="1"/>
  <c r="G2621" i="13"/>
  <c r="G2615" i="13"/>
  <c r="G2633" i="13"/>
  <c r="N577" i="16" s="1"/>
  <c r="P577" i="16" s="1"/>
  <c r="G2589" i="13"/>
  <c r="G2563" i="13"/>
  <c r="G2625" i="13"/>
  <c r="G2564" i="13"/>
  <c r="G2593" i="13"/>
  <c r="G2636" i="13"/>
  <c r="N578" i="16" s="1"/>
  <c r="P578" i="16" s="1"/>
  <c r="G2561" i="13"/>
  <c r="G2559" i="13"/>
  <c r="G2587" i="13"/>
  <c r="G2610" i="13"/>
  <c r="G2579" i="13"/>
  <c r="G2562" i="13"/>
  <c r="G2696" i="13"/>
  <c r="G2642" i="13"/>
  <c r="G2565" i="13"/>
  <c r="G2627" i="13"/>
  <c r="G2660" i="13"/>
  <c r="G2655" i="13"/>
  <c r="N579" i="16" s="1"/>
  <c r="P579" i="16" s="1"/>
  <c r="G2641" i="13"/>
  <c r="G2699" i="13"/>
  <c r="G2632" i="13"/>
  <c r="G2669" i="13"/>
  <c r="G2684" i="13"/>
  <c r="G2680" i="13"/>
  <c r="G2648" i="13"/>
  <c r="G2695" i="13"/>
  <c r="G2685" i="13"/>
  <c r="G2690" i="13"/>
  <c r="G2682" i="13"/>
  <c r="G2706" i="13"/>
  <c r="G2652" i="13"/>
  <c r="G2683" i="13"/>
  <c r="G2631" i="13"/>
  <c r="G2638" i="13"/>
  <c r="G2651" i="13"/>
  <c r="N580" i="16" s="1"/>
  <c r="P580" i="16" s="1"/>
  <c r="G2585" i="13"/>
  <c r="G2624" i="13"/>
  <c r="N581" i="16" s="1"/>
  <c r="P581" i="16" s="1"/>
  <c r="G2575" i="13"/>
  <c r="G2576" i="13"/>
  <c r="G2661" i="13"/>
  <c r="G2658" i="13"/>
  <c r="G2659" i="13"/>
  <c r="G2582" i="13"/>
  <c r="G2647" i="13"/>
  <c r="N582" i="16" s="1"/>
  <c r="P582" i="16" s="1"/>
  <c r="G2584" i="13"/>
  <c r="G2676" i="13"/>
  <c r="G2577" i="13"/>
  <c r="G2649" i="13"/>
  <c r="G2662" i="13"/>
  <c r="G2570" i="13"/>
  <c r="G2637" i="13"/>
  <c r="G2600" i="13"/>
  <c r="G2646" i="13"/>
  <c r="G2634" i="13"/>
  <c r="G2665" i="13"/>
  <c r="G2677" i="13"/>
  <c r="G2645" i="13"/>
  <c r="G2689" i="13"/>
  <c r="G2700" i="13"/>
  <c r="G2654" i="13"/>
  <c r="G2664" i="13"/>
  <c r="G2708" i="13"/>
  <c r="G2709" i="13"/>
  <c r="G2715" i="13"/>
  <c r="G2713" i="13"/>
  <c r="G2718" i="13"/>
  <c r="G2719" i="13"/>
  <c r="G2716" i="13"/>
  <c r="G2717" i="13"/>
  <c r="G2720" i="13"/>
  <c r="G2721" i="13"/>
  <c r="G2710" i="13"/>
  <c r="G2714" i="13"/>
  <c r="G2711" i="13"/>
  <c r="G2707" i="13"/>
  <c r="G2712" i="13"/>
  <c r="G685" i="13"/>
  <c r="G687" i="13"/>
  <c r="G682" i="13"/>
  <c r="G748" i="13"/>
  <c r="G786" i="13"/>
  <c r="G858" i="13"/>
  <c r="G877" i="13"/>
  <c r="G878" i="13"/>
  <c r="G822" i="13"/>
  <c r="N164" i="16" s="1"/>
  <c r="P164" i="16" s="1"/>
  <c r="G883" i="13"/>
  <c r="G889" i="13"/>
  <c r="G923" i="13"/>
  <c r="G905" i="13"/>
  <c r="G916" i="13"/>
  <c r="G917" i="13"/>
  <c r="G935" i="13"/>
  <c r="G922" i="13"/>
  <c r="G914" i="13"/>
  <c r="G924" i="13"/>
  <c r="G939" i="13"/>
  <c r="G921" i="13"/>
  <c r="G938" i="13"/>
  <c r="G940" i="13"/>
  <c r="G932" i="13"/>
  <c r="N170" i="16" s="1"/>
  <c r="P170" i="16" s="1"/>
  <c r="G943" i="13"/>
  <c r="G925" i="13"/>
  <c r="G900" i="13"/>
  <c r="G936" i="13"/>
  <c r="G930" i="13"/>
  <c r="G937" i="13"/>
  <c r="G933" i="13"/>
  <c r="G918" i="13"/>
  <c r="G941" i="13"/>
  <c r="G929" i="13"/>
  <c r="G942" i="13"/>
  <c r="G928" i="13"/>
  <c r="N171" i="16" s="1"/>
  <c r="P171" i="16" s="1"/>
  <c r="G919" i="13"/>
  <c r="G944" i="13"/>
  <c r="N168" i="16" s="1"/>
  <c r="P168" i="16" s="1"/>
  <c r="G913" i="13"/>
  <c r="G926" i="13"/>
  <c r="N167" i="16" s="1"/>
  <c r="P167" i="16" s="1"/>
  <c r="G957" i="13"/>
  <c r="G955" i="13"/>
  <c r="G956" i="13"/>
  <c r="G949" i="13"/>
  <c r="N172" i="16" s="1"/>
  <c r="P172" i="16" s="1"/>
  <c r="G954" i="13"/>
  <c r="G951" i="13"/>
  <c r="G952" i="13"/>
  <c r="G953" i="13"/>
  <c r="G948" i="13"/>
  <c r="N175" i="16" s="1"/>
  <c r="P175" i="16" s="1"/>
  <c r="G950" i="13"/>
  <c r="G958" i="13"/>
  <c r="G959" i="13"/>
  <c r="G389" i="13"/>
  <c r="G390" i="13"/>
  <c r="G383" i="13"/>
  <c r="G391" i="13"/>
  <c r="G392" i="13"/>
  <c r="G384" i="13"/>
  <c r="G393" i="13"/>
  <c r="G394" i="13"/>
  <c r="G395" i="13"/>
  <c r="G1065" i="13"/>
  <c r="N329" i="16" s="1"/>
  <c r="G1057" i="13"/>
  <c r="G1054" i="13"/>
  <c r="G1058" i="13"/>
  <c r="G1024" i="13"/>
  <c r="G1049" i="13"/>
  <c r="G1043" i="13"/>
  <c r="G1059" i="13"/>
  <c r="G1060" i="13"/>
  <c r="G1061" i="13"/>
  <c r="G1050" i="13"/>
  <c r="G1051" i="13"/>
  <c r="N328" i="16" s="1"/>
  <c r="G1045" i="13"/>
  <c r="G1062" i="13"/>
  <c r="G1063" i="13"/>
  <c r="G1039" i="13"/>
  <c r="G1038" i="13"/>
  <c r="G1052" i="13"/>
  <c r="G1053" i="13"/>
  <c r="G1069" i="13"/>
  <c r="G976" i="13"/>
  <c r="N308" i="16" s="1"/>
  <c r="G1066" i="13"/>
  <c r="N330" i="16" s="1"/>
  <c r="G977" i="13"/>
  <c r="G1015" i="13"/>
  <c r="G1034" i="13"/>
  <c r="G1035" i="13"/>
  <c r="N326" i="16" s="1"/>
  <c r="G1036" i="13"/>
  <c r="G1040" i="13"/>
  <c r="N333" i="16" s="1"/>
  <c r="G1070" i="13"/>
  <c r="G1047" i="13"/>
  <c r="G1067" i="13"/>
  <c r="G1068" i="13"/>
  <c r="G1048" i="13"/>
  <c r="G1056" i="13"/>
  <c r="G1044" i="13"/>
  <c r="G1055" i="13"/>
  <c r="G1046" i="13"/>
  <c r="G1041" i="13"/>
  <c r="G1037" i="13"/>
  <c r="G2792" i="13"/>
  <c r="G1755" i="13"/>
  <c r="G1751" i="13"/>
  <c r="N470" i="16" s="1"/>
  <c r="P470" i="16" s="1"/>
  <c r="G1712" i="13"/>
  <c r="N539" i="16" s="1"/>
  <c r="P539" i="16" s="1"/>
  <c r="G1760" i="13"/>
  <c r="N534" i="16" s="1"/>
  <c r="P534" i="16" s="1"/>
  <c r="G1738" i="13"/>
  <c r="N500" i="16" s="1"/>
  <c r="P500" i="16" s="1"/>
  <c r="G1757" i="13"/>
  <c r="N497" i="16" s="1"/>
  <c r="P497" i="16" s="1"/>
  <c r="G1750" i="13"/>
  <c r="N513" i="16" s="1"/>
  <c r="P513" i="16" s="1"/>
  <c r="G1711" i="13"/>
  <c r="N498" i="16" s="1"/>
  <c r="P498" i="16" s="1"/>
  <c r="G1682" i="13"/>
  <c r="N525" i="16" s="1"/>
  <c r="P525" i="16" s="1"/>
  <c r="G1731" i="13"/>
  <c r="N521" i="16" s="1"/>
  <c r="P521" i="16" s="1"/>
  <c r="G1725" i="13"/>
  <c r="N538" i="16" s="1"/>
  <c r="P538" i="16" s="1"/>
  <c r="G1758" i="13"/>
  <c r="N494" i="16" s="1"/>
  <c r="P494" i="16" s="1"/>
  <c r="G1739" i="13"/>
  <c r="N492" i="16" s="1"/>
  <c r="P492" i="16" s="1"/>
  <c r="G1747" i="13"/>
  <c r="N479" i="16" s="1"/>
  <c r="P479" i="16" s="1"/>
  <c r="G1721" i="13"/>
  <c r="N522" i="16" s="1"/>
  <c r="P522" i="16" s="1"/>
  <c r="G1756" i="13"/>
  <c r="N507" i="16" s="1"/>
  <c r="P507" i="16" s="1"/>
  <c r="G1701" i="13"/>
  <c r="N523" i="16" s="1"/>
  <c r="P523" i="16" s="1"/>
  <c r="G1748" i="13"/>
  <c r="N540" i="16" s="1"/>
  <c r="P540" i="16" s="1"/>
  <c r="G1697" i="13"/>
  <c r="N536" i="16" s="1"/>
  <c r="P536" i="16" s="1"/>
  <c r="G1736" i="13"/>
  <c r="N518" i="16" s="1"/>
  <c r="P518" i="16" s="1"/>
  <c r="G1690" i="13"/>
  <c r="N524" i="16" s="1"/>
  <c r="P524" i="16" s="1"/>
  <c r="G1708" i="13"/>
  <c r="N482" i="16" s="1"/>
  <c r="P482" i="16" s="1"/>
  <c r="G1680" i="13"/>
  <c r="N474" i="16" s="1"/>
  <c r="P474" i="16" s="1"/>
  <c r="G1730" i="13"/>
  <c r="N477" i="16" s="1"/>
  <c r="P477" i="16" s="1"/>
  <c r="G1733" i="13"/>
  <c r="N520" i="16" s="1"/>
  <c r="P520" i="16" s="1"/>
  <c r="G1684" i="13"/>
  <c r="N489" i="16" s="1"/>
  <c r="P489" i="16" s="1"/>
  <c r="G1722" i="13"/>
  <c r="N510" i="16" s="1"/>
  <c r="P510" i="16" s="1"/>
  <c r="G1713" i="13"/>
  <c r="N527" i="16" s="1"/>
  <c r="P527" i="16" s="1"/>
  <c r="G1754" i="13"/>
  <c r="N499" i="16" s="1"/>
  <c r="P499" i="16" s="1"/>
  <c r="G1693" i="13"/>
  <c r="N537" i="16" s="1"/>
  <c r="P537" i="16" s="1"/>
  <c r="G1741" i="13"/>
  <c r="N501" i="16" s="1"/>
  <c r="P501" i="16" s="1"/>
  <c r="G1749" i="13"/>
  <c r="N514" i="16" s="1"/>
  <c r="P514" i="16" s="1"/>
  <c r="G1685" i="13"/>
  <c r="N504" i="16" s="1"/>
  <c r="P504" i="16" s="1"/>
  <c r="G1710" i="13"/>
  <c r="N515" i="16" s="1"/>
  <c r="P515" i="16" s="1"/>
  <c r="G1728" i="13"/>
  <c r="N495" i="16" s="1"/>
  <c r="P495" i="16" s="1"/>
  <c r="G1700" i="13"/>
  <c r="N496" i="16" s="1"/>
  <c r="P496" i="16" s="1"/>
  <c r="G1729" i="13"/>
  <c r="N481" i="16" s="1"/>
  <c r="P481" i="16" s="1"/>
  <c r="G1744" i="13"/>
  <c r="N509" i="16" s="1"/>
  <c r="P509" i="16" s="1"/>
  <c r="G1732" i="13"/>
  <c r="N508" i="16" s="1"/>
  <c r="P508" i="16" s="1"/>
  <c r="G1745" i="13"/>
  <c r="N519" i="16" s="1"/>
  <c r="P519" i="16" s="1"/>
  <c r="G1705" i="13"/>
  <c r="N490" i="16" s="1"/>
  <c r="P490" i="16" s="1"/>
  <c r="G1759" i="13"/>
  <c r="N503" i="16" s="1"/>
  <c r="P503" i="16" s="1"/>
  <c r="G1720" i="13"/>
  <c r="N516" i="16" s="1"/>
  <c r="P516" i="16" s="1"/>
  <c r="G1726" i="13"/>
  <c r="N511" i="16" s="1"/>
  <c r="P511" i="16" s="1"/>
  <c r="G1753" i="13"/>
  <c r="N505" i="16" s="1"/>
  <c r="P505" i="16" s="1"/>
  <c r="G1746" i="13"/>
  <c r="N488" i="16" s="1"/>
  <c r="P488" i="16" s="1"/>
  <c r="G1704" i="13"/>
  <c r="N483" i="16" s="1"/>
  <c r="P483" i="16" s="1"/>
  <c r="G1734" i="13"/>
  <c r="N484" i="16" s="1"/>
  <c r="P484" i="16" s="1"/>
  <c r="G1727" i="13"/>
  <c r="N528" i="16" s="1"/>
  <c r="P528" i="16" s="1"/>
  <c r="G1686" i="13"/>
  <c r="N480" i="16" s="1"/>
  <c r="P480" i="16" s="1"/>
  <c r="G1742" i="13"/>
  <c r="N506" i="16" s="1"/>
  <c r="P506" i="16" s="1"/>
  <c r="G1703" i="13"/>
  <c r="N526" i="16" s="1"/>
  <c r="P526" i="16" s="1"/>
  <c r="G1702" i="13"/>
  <c r="N541" i="16" s="1"/>
  <c r="P541" i="16" s="1"/>
  <c r="G1743" i="13"/>
  <c r="N493" i="16" s="1"/>
  <c r="P493" i="16" s="1"/>
  <c r="G1719" i="13"/>
  <c r="N485" i="16" s="1"/>
  <c r="P485" i="16" s="1"/>
  <c r="G1699" i="13"/>
  <c r="N486" i="16" s="1"/>
  <c r="P486" i="16" s="1"/>
  <c r="G1696" i="13"/>
  <c r="N517" i="16" s="1"/>
  <c r="P517" i="16" s="1"/>
  <c r="G1737" i="13"/>
  <c r="N502" i="16" s="1"/>
  <c r="P502" i="16" s="1"/>
  <c r="G1735" i="13"/>
  <c r="N475" i="16" s="1"/>
  <c r="P475" i="16" s="1"/>
  <c r="G1724" i="13"/>
  <c r="N535" i="16" s="1"/>
  <c r="P535" i="16" s="1"/>
  <c r="G1687" i="13"/>
  <c r="N529" i="16" s="1"/>
  <c r="P529" i="16" s="1"/>
  <c r="G1752" i="13"/>
  <c r="N545" i="16" s="1"/>
  <c r="P545" i="16" s="1"/>
  <c r="G1706" i="13"/>
  <c r="N546" i="16" s="1"/>
  <c r="P546" i="16" s="1"/>
  <c r="G1681" i="13"/>
  <c r="N547" i="16" s="1"/>
  <c r="P547" i="16" s="1"/>
  <c r="G1683" i="13"/>
  <c r="N530" i="16" s="1"/>
  <c r="P530" i="16" s="1"/>
  <c r="G1698" i="13"/>
  <c r="N542" i="16" s="1"/>
  <c r="P542" i="16" s="1"/>
  <c r="G1695" i="13"/>
  <c r="N531" i="16" s="1"/>
  <c r="P531" i="16" s="1"/>
  <c r="G1694" i="13"/>
  <c r="N543" i="16" s="1"/>
  <c r="P543" i="16" s="1"/>
  <c r="G1691" i="13"/>
  <c r="N548" i="16" s="1"/>
  <c r="P548" i="16" s="1"/>
  <c r="G1689" i="13"/>
  <c r="N544" i="16" s="1"/>
  <c r="P544" i="16" s="1"/>
  <c r="G1723" i="13"/>
  <c r="N549" i="16" s="1"/>
  <c r="P549" i="16" s="1"/>
  <c r="G1688" i="13"/>
  <c r="N532" i="16" s="1"/>
  <c r="P532" i="16" s="1"/>
  <c r="G1692" i="13"/>
  <c r="N533" i="16" s="1"/>
  <c r="P533" i="16" s="1"/>
  <c r="G1715" i="13"/>
  <c r="N491" i="16" s="1"/>
  <c r="P491" i="16" s="1"/>
  <c r="G1716" i="13"/>
  <c r="N478" i="16" s="1"/>
  <c r="P478" i="16" s="1"/>
  <c r="G1707" i="13"/>
  <c r="N487" i="16" s="1"/>
  <c r="P487" i="16" s="1"/>
  <c r="G1714" i="13"/>
  <c r="N512" i="16" s="1"/>
  <c r="P512" i="16" s="1"/>
  <c r="G2771" i="13"/>
  <c r="N671" i="16" s="1"/>
  <c r="P671" i="16" s="1"/>
  <c r="G2775" i="13"/>
  <c r="N672" i="16" s="1"/>
  <c r="P672" i="16" s="1"/>
  <c r="G2772" i="13"/>
  <c r="N673" i="16" s="1"/>
  <c r="P673" i="16" s="1"/>
  <c r="G2767" i="13"/>
  <c r="N674" i="16" s="1"/>
  <c r="P674" i="16" s="1"/>
  <c r="G2776" i="13"/>
  <c r="N682" i="16" s="1"/>
  <c r="P682" i="16" s="1"/>
  <c r="G2769" i="13"/>
  <c r="N676" i="16" s="1"/>
  <c r="P676" i="16" s="1"/>
  <c r="G2761" i="13"/>
  <c r="N678" i="16" s="1"/>
  <c r="P678" i="16" s="1"/>
  <c r="G2778" i="13"/>
  <c r="N683" i="16" s="1"/>
  <c r="P683" i="16" s="1"/>
  <c r="G2768" i="13"/>
  <c r="N679" i="16" s="1"/>
  <c r="P679" i="16" s="1"/>
  <c r="G2773" i="13"/>
  <c r="N680" i="16" s="1"/>
  <c r="P680" i="16" s="1"/>
  <c r="G2766" i="13"/>
  <c r="N681" i="16" s="1"/>
  <c r="P681" i="16" s="1"/>
  <c r="G2774" i="13"/>
  <c r="N685" i="16" s="1"/>
  <c r="P685" i="16" s="1"/>
  <c r="G2777" i="13"/>
  <c r="N686" i="16" s="1"/>
  <c r="P686" i="16" s="1"/>
  <c r="G8" i="13"/>
  <c r="T6" i="15"/>
  <c r="T7" i="15"/>
  <c r="T8" i="15"/>
  <c r="T9" i="15"/>
  <c r="T10" i="15"/>
  <c r="T11" i="15"/>
  <c r="T12" i="15"/>
  <c r="T13" i="15"/>
  <c r="T14" i="15"/>
  <c r="T15" i="15"/>
  <c r="T16" i="15"/>
  <c r="T17" i="15"/>
  <c r="T19" i="15"/>
  <c r="T20" i="15"/>
  <c r="T21" i="15"/>
  <c r="T22" i="15"/>
  <c r="T23" i="15"/>
  <c r="T24" i="15"/>
  <c r="T27" i="15"/>
  <c r="T29" i="15"/>
  <c r="T30" i="15"/>
  <c r="T31" i="15"/>
  <c r="T33" i="15"/>
  <c r="T34" i="15"/>
  <c r="T36" i="15"/>
  <c r="T38" i="15"/>
  <c r="T39" i="15"/>
  <c r="T40" i="15"/>
  <c r="T41" i="15"/>
  <c r="T43" i="15"/>
  <c r="T44" i="15"/>
  <c r="T45" i="15"/>
  <c r="T46" i="15"/>
  <c r="T47" i="15"/>
  <c r="T48" i="15"/>
  <c r="T49" i="15"/>
  <c r="T50" i="15"/>
  <c r="T51" i="15"/>
  <c r="T52" i="15"/>
  <c r="T53" i="15"/>
  <c r="T54" i="15"/>
  <c r="T55" i="15"/>
  <c r="T5" i="15"/>
  <c r="P114" i="16" l="1"/>
  <c r="P106" i="16"/>
  <c r="P12" i="16"/>
  <c r="P53" i="16"/>
  <c r="P45" i="16"/>
  <c r="P63" i="16"/>
  <c r="P67" i="16"/>
  <c r="P89" i="16"/>
  <c r="P33" i="16"/>
  <c r="P116" i="16"/>
  <c r="P13" i="16"/>
  <c r="P58" i="16"/>
  <c r="P81" i="16"/>
  <c r="P69" i="16"/>
  <c r="P29" i="16"/>
  <c r="P77" i="16"/>
  <c r="P42" i="16"/>
  <c r="P10" i="16"/>
  <c r="P25" i="16"/>
  <c r="P30" i="16"/>
  <c r="P21" i="16"/>
  <c r="P101" i="16"/>
  <c r="P71" i="16"/>
  <c r="P6" i="16"/>
  <c r="P7" i="16"/>
  <c r="P57" i="16"/>
  <c r="P64" i="16"/>
  <c r="P68" i="16"/>
  <c r="P28" i="16"/>
  <c r="P50" i="16"/>
  <c r="P115" i="16"/>
  <c r="P41" i="16"/>
  <c r="P551" i="16"/>
  <c r="P35" i="16"/>
  <c r="P87" i="16"/>
  <c r="P78" i="16"/>
  <c r="P117" i="16"/>
  <c r="P552" i="16"/>
  <c r="P4" i="16"/>
  <c r="P14" i="16"/>
  <c r="P43" i="16"/>
  <c r="P20" i="16"/>
  <c r="P65" i="16"/>
  <c r="P26" i="16"/>
  <c r="P74" i="16"/>
  <c r="P34" i="16"/>
  <c r="P118" i="16"/>
  <c r="P553" i="16"/>
  <c r="P11" i="16"/>
  <c r="P18" i="16"/>
  <c r="P54" i="16"/>
  <c r="P15" i="16"/>
  <c r="P70" i="16"/>
  <c r="P90" i="16"/>
  <c r="P91" i="16"/>
  <c r="P107" i="16"/>
  <c r="P119" i="16"/>
  <c r="P554" i="16"/>
  <c r="P79" i="16"/>
  <c r="P36" i="16"/>
  <c r="P19" i="16"/>
  <c r="P22" i="16"/>
  <c r="P23" i="16"/>
  <c r="P17" i="16"/>
  <c r="P83" i="16"/>
  <c r="P108" i="16"/>
  <c r="P120" i="16"/>
  <c r="P555" i="16"/>
  <c r="P86" i="16"/>
  <c r="P37" i="16"/>
  <c r="P55" i="16"/>
  <c r="P46" i="16"/>
  <c r="P24" i="16"/>
  <c r="P72" i="16"/>
  <c r="P75" i="16"/>
  <c r="P84" i="16"/>
  <c r="P109" i="16"/>
  <c r="P556" i="16"/>
  <c r="P95" i="16"/>
  <c r="P38" i="16"/>
  <c r="P8" i="16"/>
  <c r="P59" i="16"/>
  <c r="P16" i="16"/>
  <c r="P73" i="16"/>
  <c r="P76" i="16"/>
  <c r="P85" i="16"/>
  <c r="P110" i="16"/>
  <c r="P102" i="16"/>
  <c r="P557" i="16"/>
  <c r="N324" i="16"/>
  <c r="N332" i="16"/>
  <c r="P80" i="16"/>
  <c r="P39" i="16"/>
  <c r="P9" i="16"/>
  <c r="P60" i="16"/>
  <c r="P47" i="16"/>
  <c r="P88" i="16"/>
  <c r="P27" i="16"/>
  <c r="P92" i="16"/>
  <c r="P111" i="16"/>
  <c r="P103" i="16"/>
  <c r="P559" i="16"/>
  <c r="P51" i="16"/>
  <c r="P52" i="16"/>
  <c r="P56" i="16"/>
  <c r="P61" i="16"/>
  <c r="P48" i="16"/>
  <c r="P82" i="16"/>
  <c r="P31" i="16"/>
  <c r="P93" i="16"/>
  <c r="P112" i="16"/>
  <c r="P104" i="16"/>
  <c r="P558" i="16"/>
  <c r="N314" i="16"/>
  <c r="N331" i="16"/>
  <c r="P5" i="16"/>
  <c r="P40" i="16"/>
  <c r="P44" i="16"/>
  <c r="P62" i="16"/>
  <c r="P66" i="16"/>
  <c r="P49" i="16"/>
  <c r="P32" i="16"/>
  <c r="P94" i="16"/>
  <c r="P113" i="16"/>
  <c r="P105" i="16"/>
  <c r="T42" i="15"/>
  <c r="T35" i="15"/>
  <c r="T25" i="15"/>
  <c r="T26" i="15"/>
  <c r="T18" i="15"/>
  <c r="T37" i="15"/>
  <c r="S13" i="15"/>
  <c r="S25" i="15"/>
  <c r="S37" i="15"/>
  <c r="S49" i="15"/>
  <c r="H6" i="15"/>
  <c r="D7" i="15"/>
  <c r="P7" i="15"/>
  <c r="L8" i="15"/>
  <c r="H9" i="15"/>
  <c r="D10" i="15"/>
  <c r="P10" i="15"/>
  <c r="L11" i="15"/>
  <c r="H12" i="15"/>
  <c r="D13" i="15"/>
  <c r="P13" i="15"/>
  <c r="L14" i="15"/>
  <c r="H15" i="15"/>
  <c r="D16" i="15"/>
  <c r="P16" i="15"/>
  <c r="L17" i="15"/>
  <c r="H18" i="15"/>
  <c r="D19" i="15"/>
  <c r="P19" i="15"/>
  <c r="L20" i="15"/>
  <c r="H21" i="15"/>
  <c r="D22" i="15"/>
  <c r="P22" i="15"/>
  <c r="L23" i="15"/>
  <c r="H24" i="15"/>
  <c r="D25" i="15"/>
  <c r="P25" i="15"/>
  <c r="L26" i="15"/>
  <c r="H27" i="15"/>
  <c r="D28" i="15"/>
  <c r="P28" i="15"/>
  <c r="L29" i="15"/>
  <c r="H30" i="15"/>
  <c r="D31" i="15"/>
  <c r="P31" i="15"/>
  <c r="L32" i="15"/>
  <c r="H33" i="15"/>
  <c r="D34" i="15"/>
  <c r="P34" i="15"/>
  <c r="L35" i="15"/>
  <c r="H36" i="15"/>
  <c r="D37" i="15"/>
  <c r="P37" i="15"/>
  <c r="L38" i="15"/>
  <c r="H39" i="15"/>
  <c r="D40" i="15"/>
  <c r="P40" i="15"/>
  <c r="L41" i="15"/>
  <c r="H42" i="15"/>
  <c r="D43" i="15"/>
  <c r="P43" i="15"/>
  <c r="L44" i="15"/>
  <c r="H45" i="15"/>
  <c r="D46" i="15"/>
  <c r="P46" i="15"/>
  <c r="L47" i="15"/>
  <c r="H48" i="15"/>
  <c r="D49" i="15"/>
  <c r="P49" i="15"/>
  <c r="L50" i="15"/>
  <c r="H51" i="15"/>
  <c r="D52" i="15"/>
  <c r="P52" i="15"/>
  <c r="L53" i="15"/>
  <c r="H54" i="15"/>
  <c r="S14" i="15"/>
  <c r="S26" i="15"/>
  <c r="S38" i="15"/>
  <c r="S50" i="15"/>
  <c r="I6" i="15"/>
  <c r="E7" i="15"/>
  <c r="Q7" i="15"/>
  <c r="M8" i="15"/>
  <c r="I9" i="15"/>
  <c r="E10" i="15"/>
  <c r="Q10" i="15"/>
  <c r="M11" i="15"/>
  <c r="I12" i="15"/>
  <c r="E13" i="15"/>
  <c r="Q13" i="15"/>
  <c r="M14" i="15"/>
  <c r="I15" i="15"/>
  <c r="E16" i="15"/>
  <c r="Q16" i="15"/>
  <c r="M17" i="15"/>
  <c r="I18" i="15"/>
  <c r="E19" i="15"/>
  <c r="Q19" i="15"/>
  <c r="M20" i="15"/>
  <c r="I21" i="15"/>
  <c r="E22" i="15"/>
  <c r="Q22" i="15"/>
  <c r="M23" i="15"/>
  <c r="I24" i="15"/>
  <c r="E25" i="15"/>
  <c r="Q25" i="15"/>
  <c r="M26" i="15"/>
  <c r="I27" i="15"/>
  <c r="E28" i="15"/>
  <c r="Q28" i="15"/>
  <c r="M29" i="15"/>
  <c r="I30" i="15"/>
  <c r="E31" i="15"/>
  <c r="Q31" i="15"/>
  <c r="M32" i="15"/>
  <c r="I33" i="15"/>
  <c r="E34" i="15"/>
  <c r="Q34" i="15"/>
  <c r="M35" i="15"/>
  <c r="I36" i="15"/>
  <c r="E37" i="15"/>
  <c r="Q37" i="15"/>
  <c r="M38" i="15"/>
  <c r="I39" i="15"/>
  <c r="E40" i="15"/>
  <c r="Q40" i="15"/>
  <c r="M41" i="15"/>
  <c r="I42" i="15"/>
  <c r="E43" i="15"/>
  <c r="Q43" i="15"/>
  <c r="M44" i="15"/>
  <c r="I45" i="15"/>
  <c r="E46" i="15"/>
  <c r="Q46" i="15"/>
  <c r="M47" i="15"/>
  <c r="I48" i="15"/>
  <c r="E49" i="15"/>
  <c r="Q49" i="15"/>
  <c r="M50" i="15"/>
  <c r="I51" i="15"/>
  <c r="E52" i="15"/>
  <c r="Q52" i="15"/>
  <c r="M53" i="15"/>
  <c r="I54" i="15"/>
  <c r="E55" i="15"/>
  <c r="Q55" i="15"/>
  <c r="N5" i="15"/>
  <c r="J54" i="15"/>
  <c r="R55" i="15"/>
  <c r="C53" i="15"/>
  <c r="S15" i="15"/>
  <c r="S27" i="15"/>
  <c r="S39" i="15"/>
  <c r="S51" i="15"/>
  <c r="J6" i="15"/>
  <c r="F7" i="15"/>
  <c r="R7" i="15"/>
  <c r="N8" i="15"/>
  <c r="J9" i="15"/>
  <c r="F10" i="15"/>
  <c r="R10" i="15"/>
  <c r="N11" i="15"/>
  <c r="J12" i="15"/>
  <c r="F13" i="15"/>
  <c r="R13" i="15"/>
  <c r="N14" i="15"/>
  <c r="J15" i="15"/>
  <c r="F16" i="15"/>
  <c r="R16" i="15"/>
  <c r="N17" i="15"/>
  <c r="J18" i="15"/>
  <c r="F19" i="15"/>
  <c r="R19" i="15"/>
  <c r="N20" i="15"/>
  <c r="J21" i="15"/>
  <c r="F22" i="15"/>
  <c r="R22" i="15"/>
  <c r="N23" i="15"/>
  <c r="J24" i="15"/>
  <c r="F25" i="15"/>
  <c r="R25" i="15"/>
  <c r="N26" i="15"/>
  <c r="J27" i="15"/>
  <c r="F28" i="15"/>
  <c r="R28" i="15"/>
  <c r="N29" i="15"/>
  <c r="J30" i="15"/>
  <c r="F31" i="15"/>
  <c r="R31" i="15"/>
  <c r="N32" i="15"/>
  <c r="J33" i="15"/>
  <c r="F34" i="15"/>
  <c r="R34" i="15"/>
  <c r="N35" i="15"/>
  <c r="J36" i="15"/>
  <c r="F37" i="15"/>
  <c r="R37" i="15"/>
  <c r="N38" i="15"/>
  <c r="J39" i="15"/>
  <c r="F40" i="15"/>
  <c r="R40" i="15"/>
  <c r="N41" i="15"/>
  <c r="J42" i="15"/>
  <c r="F43" i="15"/>
  <c r="R43" i="15"/>
  <c r="N44" i="15"/>
  <c r="J45" i="15"/>
  <c r="F46" i="15"/>
  <c r="R46" i="15"/>
  <c r="N47" i="15"/>
  <c r="J48" i="15"/>
  <c r="F49" i="15"/>
  <c r="R49" i="15"/>
  <c r="N50" i="15"/>
  <c r="J51" i="15"/>
  <c r="F52" i="15"/>
  <c r="R52" i="15"/>
  <c r="N53" i="15"/>
  <c r="F55" i="15"/>
  <c r="O5" i="15"/>
  <c r="S16" i="15"/>
  <c r="S28" i="15"/>
  <c r="S40" i="15"/>
  <c r="S52" i="15"/>
  <c r="K6" i="15"/>
  <c r="G7" i="15"/>
  <c r="C8" i="15"/>
  <c r="O8" i="15"/>
  <c r="K9" i="15"/>
  <c r="G10" i="15"/>
  <c r="C11" i="15"/>
  <c r="O11" i="15"/>
  <c r="K12" i="15"/>
  <c r="G13" i="15"/>
  <c r="C14" i="15"/>
  <c r="O14" i="15"/>
  <c r="K15" i="15"/>
  <c r="G16" i="15"/>
  <c r="C17" i="15"/>
  <c r="O17" i="15"/>
  <c r="K18" i="15"/>
  <c r="G19" i="15"/>
  <c r="C20" i="15"/>
  <c r="O20" i="15"/>
  <c r="K21" i="15"/>
  <c r="G22" i="15"/>
  <c r="C23" i="15"/>
  <c r="O23" i="15"/>
  <c r="K24" i="15"/>
  <c r="G25" i="15"/>
  <c r="C26" i="15"/>
  <c r="O26" i="15"/>
  <c r="K27" i="15"/>
  <c r="G28" i="15"/>
  <c r="C29" i="15"/>
  <c r="O29" i="15"/>
  <c r="K30" i="15"/>
  <c r="G31" i="15"/>
  <c r="C32" i="15"/>
  <c r="O32" i="15"/>
  <c r="K33" i="15"/>
  <c r="G34" i="15"/>
  <c r="C35" i="15"/>
  <c r="O35" i="15"/>
  <c r="K36" i="15"/>
  <c r="G37" i="15"/>
  <c r="C38" i="15"/>
  <c r="O38" i="15"/>
  <c r="K39" i="15"/>
  <c r="G40" i="15"/>
  <c r="C41" i="15"/>
  <c r="O41" i="15"/>
  <c r="K42" i="15"/>
  <c r="G43" i="15"/>
  <c r="C44" i="15"/>
  <c r="O44" i="15"/>
  <c r="K45" i="15"/>
  <c r="G46" i="15"/>
  <c r="C47" i="15"/>
  <c r="O47" i="15"/>
  <c r="K48" i="15"/>
  <c r="G49" i="15"/>
  <c r="C50" i="15"/>
  <c r="O50" i="15"/>
  <c r="K51" i="15"/>
  <c r="G52" i="15"/>
  <c r="O53" i="15"/>
  <c r="S5" i="15"/>
  <c r="S17" i="15"/>
  <c r="S29" i="15"/>
  <c r="S41" i="15"/>
  <c r="S53" i="15"/>
  <c r="L6" i="15"/>
  <c r="H7" i="15"/>
  <c r="D8" i="15"/>
  <c r="P8" i="15"/>
  <c r="L9" i="15"/>
  <c r="H10" i="15"/>
  <c r="D11" i="15"/>
  <c r="P11" i="15"/>
  <c r="L12" i="15"/>
  <c r="H13" i="15"/>
  <c r="D14" i="15"/>
  <c r="P14" i="15"/>
  <c r="L15" i="15"/>
  <c r="H16" i="15"/>
  <c r="D17" i="15"/>
  <c r="P17" i="15"/>
  <c r="L18" i="15"/>
  <c r="H19" i="15"/>
  <c r="D20" i="15"/>
  <c r="S6" i="15"/>
  <c r="S18" i="15"/>
  <c r="S30" i="15"/>
  <c r="S42" i="15"/>
  <c r="S54" i="15"/>
  <c r="M6" i="15"/>
  <c r="I7" i="15"/>
  <c r="E8" i="15"/>
  <c r="Q8" i="15"/>
  <c r="M9" i="15"/>
  <c r="I10" i="15"/>
  <c r="E11" i="15"/>
  <c r="Q11" i="15"/>
  <c r="M12" i="15"/>
  <c r="I13" i="15"/>
  <c r="E14" i="15"/>
  <c r="Q14" i="15"/>
  <c r="M15" i="15"/>
  <c r="I16" i="15"/>
  <c r="E17" i="15"/>
  <c r="Q17" i="15"/>
  <c r="M18" i="15"/>
  <c r="I19" i="15"/>
  <c r="E20" i="15"/>
  <c r="Q20" i="15"/>
  <c r="M21" i="15"/>
  <c r="I22" i="15"/>
  <c r="E23" i="15"/>
  <c r="S7" i="15"/>
  <c r="S19" i="15"/>
  <c r="S31" i="15"/>
  <c r="S43" i="15"/>
  <c r="S55" i="15"/>
  <c r="N6" i="15"/>
  <c r="J7" i="15"/>
  <c r="F8" i="15"/>
  <c r="R8" i="15"/>
  <c r="N9" i="15"/>
  <c r="J10" i="15"/>
  <c r="F11" i="15"/>
  <c r="R11" i="15"/>
  <c r="N12" i="15"/>
  <c r="J13" i="15"/>
  <c r="F14" i="15"/>
  <c r="R14" i="15"/>
  <c r="N15" i="15"/>
  <c r="J16" i="15"/>
  <c r="F17" i="15"/>
  <c r="R17" i="15"/>
  <c r="N18" i="15"/>
  <c r="J19" i="15"/>
  <c r="F20" i="15"/>
  <c r="R20" i="15"/>
  <c r="N21" i="15"/>
  <c r="J22" i="15"/>
  <c r="F23" i="15"/>
  <c r="R23" i="15"/>
  <c r="N24" i="15"/>
  <c r="J25" i="15"/>
  <c r="F26" i="15"/>
  <c r="R26" i="15"/>
  <c r="N27" i="15"/>
  <c r="J28" i="15"/>
  <c r="F29" i="15"/>
  <c r="R29" i="15"/>
  <c r="N30" i="15"/>
  <c r="J31" i="15"/>
  <c r="F32" i="15"/>
  <c r="R32" i="15"/>
  <c r="N33" i="15"/>
  <c r="J34" i="15"/>
  <c r="F35" i="15"/>
  <c r="R35" i="15"/>
  <c r="N36" i="15"/>
  <c r="J37" i="15"/>
  <c r="F38" i="15"/>
  <c r="R38" i="15"/>
  <c r="N39" i="15"/>
  <c r="J40" i="15"/>
  <c r="F41" i="15"/>
  <c r="R41" i="15"/>
  <c r="N42" i="15"/>
  <c r="J43" i="15"/>
  <c r="F44" i="15"/>
  <c r="R44" i="15"/>
  <c r="N45" i="15"/>
  <c r="J46" i="15"/>
  <c r="F47" i="15"/>
  <c r="R47" i="15"/>
  <c r="N48" i="15"/>
  <c r="J49" i="15"/>
  <c r="F50" i="15"/>
  <c r="R50" i="15"/>
  <c r="N51" i="15"/>
  <c r="J52" i="15"/>
  <c r="F53" i="15"/>
  <c r="S8" i="15"/>
  <c r="S20" i="15"/>
  <c r="S32" i="15"/>
  <c r="S44" i="15"/>
  <c r="C6" i="15"/>
  <c r="O6" i="15"/>
  <c r="K7" i="15"/>
  <c r="G8" i="15"/>
  <c r="C9" i="15"/>
  <c r="O9" i="15"/>
  <c r="K10" i="15"/>
  <c r="G11" i="15"/>
  <c r="C12" i="15"/>
  <c r="O12" i="15"/>
  <c r="K13" i="15"/>
  <c r="G14" i="15"/>
  <c r="C15" i="15"/>
  <c r="O15" i="15"/>
  <c r="K16" i="15"/>
  <c r="G17" i="15"/>
  <c r="C18" i="15"/>
  <c r="O18" i="15"/>
  <c r="K19" i="15"/>
  <c r="G20" i="15"/>
  <c r="C21" i="15"/>
  <c r="O21" i="15"/>
  <c r="K22" i="15"/>
  <c r="G23" i="15"/>
  <c r="C24" i="15"/>
  <c r="O24" i="15"/>
  <c r="K25" i="15"/>
  <c r="G26" i="15"/>
  <c r="C27" i="15"/>
  <c r="O27" i="15"/>
  <c r="K28" i="15"/>
  <c r="G29" i="15"/>
  <c r="C30" i="15"/>
  <c r="O30" i="15"/>
  <c r="K31" i="15"/>
  <c r="G32" i="15"/>
  <c r="C33" i="15"/>
  <c r="O33" i="15"/>
  <c r="K34" i="15"/>
  <c r="G35" i="15"/>
  <c r="C36" i="15"/>
  <c r="O36" i="15"/>
  <c r="K37" i="15"/>
  <c r="G38" i="15"/>
  <c r="C39" i="15"/>
  <c r="O39" i="15"/>
  <c r="K40" i="15"/>
  <c r="G41" i="15"/>
  <c r="C42" i="15"/>
  <c r="O42" i="15"/>
  <c r="K43" i="15"/>
  <c r="G44" i="15"/>
  <c r="C45" i="15"/>
  <c r="O45" i="15"/>
  <c r="K46" i="15"/>
  <c r="G47" i="15"/>
  <c r="C48" i="15"/>
  <c r="O48" i="15"/>
  <c r="K49" i="15"/>
  <c r="G50" i="15"/>
  <c r="C51" i="15"/>
  <c r="O51" i="15"/>
  <c r="K52" i="15"/>
  <c r="G53" i="15"/>
  <c r="C54" i="15"/>
  <c r="O54" i="15"/>
  <c r="K55" i="15"/>
  <c r="H5" i="15"/>
  <c r="P54" i="15"/>
  <c r="I5" i="15"/>
  <c r="I20" i="15"/>
  <c r="I23" i="15"/>
  <c r="Q24" i="15"/>
  <c r="M25" i="15"/>
  <c r="I26" i="15"/>
  <c r="E27" i="15"/>
  <c r="S9" i="15"/>
  <c r="S21" i="15"/>
  <c r="S33" i="15"/>
  <c r="S45" i="15"/>
  <c r="D6" i="15"/>
  <c r="P6" i="15"/>
  <c r="L7" i="15"/>
  <c r="H8" i="15"/>
  <c r="D9" i="15"/>
  <c r="P9" i="15"/>
  <c r="L10" i="15"/>
  <c r="H11" i="15"/>
  <c r="D12" i="15"/>
  <c r="P12" i="15"/>
  <c r="L13" i="15"/>
  <c r="H14" i="15"/>
  <c r="D15" i="15"/>
  <c r="P15" i="15"/>
  <c r="L16" i="15"/>
  <c r="H17" i="15"/>
  <c r="D18" i="15"/>
  <c r="P18" i="15"/>
  <c r="L19" i="15"/>
  <c r="H20" i="15"/>
  <c r="D21" i="15"/>
  <c r="P21" i="15"/>
  <c r="L22" i="15"/>
  <c r="H23" i="15"/>
  <c r="D24" i="15"/>
  <c r="P24" i="15"/>
  <c r="L25" i="15"/>
  <c r="H26" i="15"/>
  <c r="D27" i="15"/>
  <c r="P27" i="15"/>
  <c r="L28" i="15"/>
  <c r="H29" i="15"/>
  <c r="D30" i="15"/>
  <c r="P30" i="15"/>
  <c r="L31" i="15"/>
  <c r="H32" i="15"/>
  <c r="D33" i="15"/>
  <c r="P33" i="15"/>
  <c r="L34" i="15"/>
  <c r="H35" i="15"/>
  <c r="D36" i="15"/>
  <c r="P36" i="15"/>
  <c r="L37" i="15"/>
  <c r="H38" i="15"/>
  <c r="D39" i="15"/>
  <c r="P39" i="15"/>
  <c r="L40" i="15"/>
  <c r="H41" i="15"/>
  <c r="D42" i="15"/>
  <c r="P42" i="15"/>
  <c r="L43" i="15"/>
  <c r="H44" i="15"/>
  <c r="D45" i="15"/>
  <c r="P45" i="15"/>
  <c r="L46" i="15"/>
  <c r="H47" i="15"/>
  <c r="D48" i="15"/>
  <c r="P48" i="15"/>
  <c r="L49" i="15"/>
  <c r="H50" i="15"/>
  <c r="D51" i="15"/>
  <c r="P51" i="15"/>
  <c r="L52" i="15"/>
  <c r="H53" i="15"/>
  <c r="D54" i="15"/>
  <c r="L55" i="15"/>
  <c r="Q18" i="15"/>
  <c r="Q21" i="15"/>
  <c r="S10" i="15"/>
  <c r="S22" i="15"/>
  <c r="S34" i="15"/>
  <c r="S46" i="15"/>
  <c r="E6" i="15"/>
  <c r="Q6" i="15"/>
  <c r="M7" i="15"/>
  <c r="I8" i="15"/>
  <c r="E9" i="15"/>
  <c r="Q9" i="15"/>
  <c r="M10" i="15"/>
  <c r="I11" i="15"/>
  <c r="E12" i="15"/>
  <c r="Q12" i="15"/>
  <c r="M13" i="15"/>
  <c r="I14" i="15"/>
  <c r="E15" i="15"/>
  <c r="Q15" i="15"/>
  <c r="M16" i="15"/>
  <c r="I17" i="15"/>
  <c r="E18" i="15"/>
  <c r="M19" i="15"/>
  <c r="E21" i="15"/>
  <c r="M22" i="15"/>
  <c r="E24" i="15"/>
  <c r="Q27" i="15"/>
  <c r="S11" i="15"/>
  <c r="S23" i="15"/>
  <c r="S35" i="15"/>
  <c r="S47" i="15"/>
  <c r="F6" i="15"/>
  <c r="R6" i="15"/>
  <c r="N7" i="15"/>
  <c r="J8" i="15"/>
  <c r="F9" i="15"/>
  <c r="R9" i="15"/>
  <c r="N10" i="15"/>
  <c r="J11" i="15"/>
  <c r="F12" i="15"/>
  <c r="R12" i="15"/>
  <c r="N13" i="15"/>
  <c r="J14" i="15"/>
  <c r="F15" i="15"/>
  <c r="R15" i="15"/>
  <c r="N16" i="15"/>
  <c r="J17" i="15"/>
  <c r="F18" i="15"/>
  <c r="R18" i="15"/>
  <c r="N19" i="15"/>
  <c r="J20" i="15"/>
  <c r="F21" i="15"/>
  <c r="K8" i="15"/>
  <c r="K17" i="15"/>
  <c r="O22" i="15"/>
  <c r="H25" i="15"/>
  <c r="L27" i="15"/>
  <c r="J29" i="15"/>
  <c r="H31" i="15"/>
  <c r="E33" i="15"/>
  <c r="O34" i="15"/>
  <c r="M36" i="15"/>
  <c r="J38" i="15"/>
  <c r="H40" i="15"/>
  <c r="E42" i="15"/>
  <c r="O43" i="15"/>
  <c r="M45" i="15"/>
  <c r="J47" i="15"/>
  <c r="H49" i="15"/>
  <c r="E51" i="15"/>
  <c r="O52" i="15"/>
  <c r="K54" i="15"/>
  <c r="M55" i="15"/>
  <c r="P5" i="15"/>
  <c r="K47" i="15"/>
  <c r="I49" i="15"/>
  <c r="D53" i="15"/>
  <c r="N55" i="15"/>
  <c r="K50" i="15"/>
  <c r="R24" i="15"/>
  <c r="P41" i="15"/>
  <c r="F54" i="15"/>
  <c r="C31" i="15"/>
  <c r="L45" i="15"/>
  <c r="G54" i="15"/>
  <c r="G9" i="15"/>
  <c r="G18" i="15"/>
  <c r="D23" i="15"/>
  <c r="I25" i="15"/>
  <c r="M27" i="15"/>
  <c r="K29" i="15"/>
  <c r="I31" i="15"/>
  <c r="F33" i="15"/>
  <c r="D35" i="15"/>
  <c r="Q36" i="15"/>
  <c r="K38" i="15"/>
  <c r="I40" i="15"/>
  <c r="F42" i="15"/>
  <c r="D44" i="15"/>
  <c r="Q45" i="15"/>
  <c r="F51" i="15"/>
  <c r="L54" i="15"/>
  <c r="Q5" i="15"/>
  <c r="D38" i="15"/>
  <c r="E38" i="15"/>
  <c r="R48" i="15"/>
  <c r="N52" i="15"/>
  <c r="C10" i="15"/>
  <c r="C19" i="15"/>
  <c r="J23" i="15"/>
  <c r="N25" i="15"/>
  <c r="R27" i="15"/>
  <c r="P29" i="15"/>
  <c r="M31" i="15"/>
  <c r="G33" i="15"/>
  <c r="E35" i="15"/>
  <c r="R36" i="15"/>
  <c r="P38" i="15"/>
  <c r="M40" i="15"/>
  <c r="G42" i="15"/>
  <c r="E44" i="15"/>
  <c r="R45" i="15"/>
  <c r="P47" i="15"/>
  <c r="M49" i="15"/>
  <c r="G51" i="15"/>
  <c r="E53" i="15"/>
  <c r="M54" i="15"/>
  <c r="O55" i="15"/>
  <c r="R5" i="15"/>
  <c r="N54" i="15"/>
  <c r="P55" i="15"/>
  <c r="D5" i="15"/>
  <c r="E5" i="15"/>
  <c r="K32" i="15"/>
  <c r="D47" i="15"/>
  <c r="H22" i="15"/>
  <c r="R39" i="15"/>
  <c r="M52" i="15"/>
  <c r="G27" i="15"/>
  <c r="Q41" i="15"/>
  <c r="J55" i="15"/>
  <c r="O10" i="15"/>
  <c r="O19" i="15"/>
  <c r="K23" i="15"/>
  <c r="O25" i="15"/>
  <c r="C28" i="15"/>
  <c r="Q29" i="15"/>
  <c r="N31" i="15"/>
  <c r="L33" i="15"/>
  <c r="I35" i="15"/>
  <c r="C37" i="15"/>
  <c r="Q38" i="15"/>
  <c r="N40" i="15"/>
  <c r="L42" i="15"/>
  <c r="I44" i="15"/>
  <c r="C46" i="15"/>
  <c r="Q47" i="15"/>
  <c r="N49" i="15"/>
  <c r="L51" i="15"/>
  <c r="I53" i="15"/>
  <c r="C5" i="15"/>
  <c r="R54" i="15"/>
  <c r="Q26" i="15"/>
  <c r="I52" i="15"/>
  <c r="R30" i="15"/>
  <c r="G45" i="15"/>
  <c r="O7" i="15"/>
  <c r="N34" i="15"/>
  <c r="K11" i="15"/>
  <c r="K20" i="15"/>
  <c r="P23" i="15"/>
  <c r="D26" i="15"/>
  <c r="H28" i="15"/>
  <c r="E30" i="15"/>
  <c r="O31" i="15"/>
  <c r="M33" i="15"/>
  <c r="J35" i="15"/>
  <c r="H37" i="15"/>
  <c r="E39" i="15"/>
  <c r="O40" i="15"/>
  <c r="M42" i="15"/>
  <c r="J44" i="15"/>
  <c r="H46" i="15"/>
  <c r="E48" i="15"/>
  <c r="O49" i="15"/>
  <c r="M51" i="15"/>
  <c r="J53" i="15"/>
  <c r="Q54" i="15"/>
  <c r="Q30" i="15"/>
  <c r="K41" i="15"/>
  <c r="E29" i="15"/>
  <c r="M43" i="15"/>
  <c r="I55" i="15"/>
  <c r="Q32" i="15"/>
  <c r="S12" i="15"/>
  <c r="G12" i="15"/>
  <c r="P20" i="15"/>
  <c r="Q23" i="15"/>
  <c r="E26" i="15"/>
  <c r="I28" i="15"/>
  <c r="F30" i="15"/>
  <c r="D32" i="15"/>
  <c r="Q33" i="15"/>
  <c r="K35" i="15"/>
  <c r="I37" i="15"/>
  <c r="F39" i="15"/>
  <c r="D41" i="15"/>
  <c r="Q42" i="15"/>
  <c r="K44" i="15"/>
  <c r="I46" i="15"/>
  <c r="F48" i="15"/>
  <c r="D50" i="15"/>
  <c r="Q51" i="15"/>
  <c r="K53" i="15"/>
  <c r="Q39" i="15"/>
  <c r="H55" i="15"/>
  <c r="M34" i="15"/>
  <c r="L5" i="15"/>
  <c r="I29" i="15"/>
  <c r="I47" i="15"/>
  <c r="M5" i="15"/>
  <c r="S24" i="15"/>
  <c r="C13" i="15"/>
  <c r="G21" i="15"/>
  <c r="F24" i="15"/>
  <c r="J26" i="15"/>
  <c r="M28" i="15"/>
  <c r="G30" i="15"/>
  <c r="E32" i="15"/>
  <c r="R33" i="15"/>
  <c r="P35" i="15"/>
  <c r="M37" i="15"/>
  <c r="G39" i="15"/>
  <c r="E41" i="15"/>
  <c r="R42" i="15"/>
  <c r="P44" i="15"/>
  <c r="M46" i="15"/>
  <c r="G48" i="15"/>
  <c r="E50" i="15"/>
  <c r="R51" i="15"/>
  <c r="P53" i="15"/>
  <c r="C55" i="15"/>
  <c r="F5" i="15"/>
  <c r="C22" i="15"/>
  <c r="D29" i="15"/>
  <c r="E54" i="15"/>
  <c r="F27" i="15"/>
  <c r="C25" i="15"/>
  <c r="I38" i="15"/>
  <c r="S36" i="15"/>
  <c r="O13" i="15"/>
  <c r="L21" i="15"/>
  <c r="G24" i="15"/>
  <c r="K26" i="15"/>
  <c r="N28" i="15"/>
  <c r="L30" i="15"/>
  <c r="I32" i="15"/>
  <c r="C34" i="15"/>
  <c r="Q35" i="15"/>
  <c r="N37" i="15"/>
  <c r="L39" i="15"/>
  <c r="I41" i="15"/>
  <c r="C43" i="15"/>
  <c r="Q44" i="15"/>
  <c r="N46" i="15"/>
  <c r="L48" i="15"/>
  <c r="I50" i="15"/>
  <c r="C52" i="15"/>
  <c r="Q53" i="15"/>
  <c r="D55" i="15"/>
  <c r="G5" i="15"/>
  <c r="M24" i="15"/>
  <c r="I34" i="15"/>
  <c r="I43" i="15"/>
  <c r="Q48" i="15"/>
  <c r="C16" i="15"/>
  <c r="P32" i="15"/>
  <c r="E47" i="15"/>
  <c r="O16" i="15"/>
  <c r="L36" i="15"/>
  <c r="S48" i="15"/>
  <c r="K14" i="15"/>
  <c r="R21" i="15"/>
  <c r="L24" i="15"/>
  <c r="P26" i="15"/>
  <c r="O28" i="15"/>
  <c r="M30" i="15"/>
  <c r="J32" i="15"/>
  <c r="H34" i="15"/>
  <c r="E36" i="15"/>
  <c r="O37" i="15"/>
  <c r="M39" i="15"/>
  <c r="J41" i="15"/>
  <c r="H43" i="15"/>
  <c r="E45" i="15"/>
  <c r="O46" i="15"/>
  <c r="M48" i="15"/>
  <c r="J50" i="15"/>
  <c r="H52" i="15"/>
  <c r="R53" i="15"/>
  <c r="G55" i="15"/>
  <c r="J5" i="15"/>
  <c r="G6" i="15"/>
  <c r="F36" i="15"/>
  <c r="F45" i="15"/>
  <c r="C7" i="15"/>
  <c r="G36" i="15"/>
  <c r="P50" i="15"/>
  <c r="N43" i="15"/>
  <c r="Q50" i="15"/>
  <c r="G15" i="15"/>
  <c r="K5" i="15"/>
  <c r="N22" i="15"/>
  <c r="C40" i="15"/>
  <c r="C49" i="15"/>
  <c r="V22" i="15" l="1"/>
  <c r="V7" i="15"/>
  <c r="V34" i="15"/>
  <c r="V39" i="15"/>
  <c r="V21" i="15"/>
  <c r="V12" i="15"/>
  <c r="V5" i="15"/>
  <c r="V44" i="15"/>
  <c r="V35" i="15"/>
  <c r="V26" i="15"/>
  <c r="V17" i="15"/>
  <c r="V8" i="15"/>
  <c r="V49" i="15"/>
  <c r="V40" i="15"/>
  <c r="V55" i="15"/>
  <c r="V28" i="15"/>
  <c r="V54" i="15"/>
  <c r="V45" i="15"/>
  <c r="V36" i="15"/>
  <c r="V27" i="15"/>
  <c r="V18" i="15"/>
  <c r="V9" i="15"/>
  <c r="V19" i="15"/>
  <c r="V50" i="15"/>
  <c r="V41" i="15"/>
  <c r="V32" i="15"/>
  <c r="V23" i="15"/>
  <c r="V14" i="15"/>
  <c r="V16" i="15"/>
  <c r="V46" i="15"/>
  <c r="V10" i="15"/>
  <c r="V53" i="15"/>
  <c r="V43" i="15"/>
  <c r="V31" i="15"/>
  <c r="V51" i="15"/>
  <c r="V42" i="15"/>
  <c r="V33" i="15"/>
  <c r="V24" i="15"/>
  <c r="V6" i="15"/>
  <c r="V52" i="15"/>
  <c r="V47" i="15"/>
  <c r="V38" i="15"/>
  <c r="V29" i="15"/>
  <c r="V20" i="15"/>
  <c r="V11" i="15"/>
  <c r="V30" i="15"/>
  <c r="V25" i="15"/>
  <c r="V13" i="15"/>
  <c r="V37" i="15"/>
  <c r="V48" i="15"/>
  <c r="V15" i="15"/>
  <c r="U49" i="15"/>
  <c r="W49" i="15" s="1"/>
  <c r="U43" i="15"/>
  <c r="W43" i="15" s="1"/>
  <c r="T56" i="15"/>
  <c r="U7" i="15"/>
  <c r="W7" i="15" s="1"/>
  <c r="U19" i="15"/>
  <c r="W19" i="15" s="1"/>
  <c r="U37" i="15"/>
  <c r="W37" i="15" s="1"/>
  <c r="U48" i="15"/>
  <c r="W48" i="15" s="1"/>
  <c r="U44" i="15"/>
  <c r="W44" i="15" s="1"/>
  <c r="U20" i="15"/>
  <c r="W20" i="15" s="1"/>
  <c r="U22" i="15"/>
  <c r="W22" i="15" s="1"/>
  <c r="U28" i="15"/>
  <c r="W28" i="15" s="1"/>
  <c r="U45" i="15"/>
  <c r="W45" i="15" s="1"/>
  <c r="U33" i="15"/>
  <c r="W33" i="15" s="1"/>
  <c r="U9" i="15"/>
  <c r="W9" i="15" s="1"/>
  <c r="U17" i="15"/>
  <c r="W17" i="15" s="1"/>
  <c r="U13" i="15"/>
  <c r="W13" i="15" s="1"/>
  <c r="U54" i="15"/>
  <c r="W54" i="15" s="1"/>
  <c r="U42" i="15"/>
  <c r="W42" i="15" s="1"/>
  <c r="U18" i="15"/>
  <c r="W18" i="15" s="1"/>
  <c r="U50" i="15"/>
  <c r="W50" i="15" s="1"/>
  <c r="U38" i="15"/>
  <c r="W38" i="15" s="1"/>
  <c r="U14" i="15"/>
  <c r="W14" i="15" s="1"/>
  <c r="U26" i="15"/>
  <c r="W26" i="15" s="1"/>
  <c r="U10" i="15"/>
  <c r="W10" i="15" s="1"/>
  <c r="U51" i="15"/>
  <c r="W51" i="15" s="1"/>
  <c r="U23" i="15"/>
  <c r="W23" i="15" s="1"/>
  <c r="U27" i="15"/>
  <c r="W27" i="15" s="1"/>
  <c r="U53" i="15"/>
  <c r="W53" i="15" s="1"/>
  <c r="U35" i="15"/>
  <c r="W35" i="15" s="1"/>
  <c r="U41" i="15"/>
  <c r="W41" i="15" s="1"/>
  <c r="U47" i="15"/>
  <c r="W47" i="15" s="1"/>
  <c r="U16" i="15"/>
  <c r="W16" i="15" s="1"/>
  <c r="U36" i="15"/>
  <c r="W36" i="15" s="1"/>
  <c r="U32" i="15"/>
  <c r="W32" i="15" s="1"/>
  <c r="U34" i="15"/>
  <c r="W34" i="15" s="1"/>
  <c r="U55" i="15"/>
  <c r="W55" i="15" s="1"/>
  <c r="U52" i="15"/>
  <c r="W52" i="15" s="1"/>
  <c r="U24" i="15"/>
  <c r="W24" i="15" s="1"/>
  <c r="U5" i="15"/>
  <c r="W5" i="15" s="1"/>
  <c r="U29" i="15"/>
  <c r="W29" i="15" s="1"/>
  <c r="U15" i="15"/>
  <c r="W15" i="15" s="1"/>
  <c r="U8" i="15"/>
  <c r="W8" i="15" s="1"/>
  <c r="U21" i="15"/>
  <c r="W21" i="15" s="1"/>
  <c r="U25" i="15"/>
  <c r="W25" i="15" s="1"/>
  <c r="U40" i="15"/>
  <c r="W40" i="15" s="1"/>
  <c r="U6" i="15"/>
  <c r="W6" i="15" s="1"/>
  <c r="U31" i="15"/>
  <c r="W31" i="15" s="1"/>
  <c r="U39" i="15"/>
  <c r="W39" i="15" s="1"/>
  <c r="U11" i="15"/>
  <c r="W11" i="15" s="1"/>
  <c r="U46" i="15"/>
  <c r="W46" i="15" s="1"/>
  <c r="U30" i="15"/>
  <c r="W30" i="15" s="1"/>
  <c r="U12" i="15"/>
  <c r="W12" i="15" s="1"/>
  <c r="K56" i="15"/>
  <c r="O56" i="15"/>
  <c r="G56" i="15"/>
  <c r="R56" i="15"/>
  <c r="E56" i="15"/>
  <c r="C56" i="15"/>
  <c r="Q56" i="15"/>
  <c r="F56" i="15"/>
  <c r="I56" i="15"/>
  <c r="N56" i="15"/>
  <c r="M56" i="15"/>
  <c r="J56" i="15"/>
  <c r="L56" i="15"/>
  <c r="S56" i="15"/>
  <c r="H56" i="15"/>
  <c r="P56" i="15"/>
  <c r="D56" i="15"/>
  <c r="V56" i="15" l="1"/>
  <c r="X9" i="15"/>
  <c r="X21" i="15"/>
  <c r="X33" i="15"/>
  <c r="X45" i="15"/>
  <c r="X10" i="15"/>
  <c r="X22" i="15"/>
  <c r="X34" i="15"/>
  <c r="X46" i="15"/>
  <c r="X48" i="15"/>
  <c r="X25" i="15"/>
  <c r="X49" i="15"/>
  <c r="X30" i="15"/>
  <c r="X20" i="15"/>
  <c r="X11" i="15"/>
  <c r="X23" i="15"/>
  <c r="X35" i="15"/>
  <c r="X47" i="15"/>
  <c r="X12" i="15"/>
  <c r="X24" i="15"/>
  <c r="X36" i="15"/>
  <c r="X13" i="15"/>
  <c r="X37" i="15"/>
  <c r="X18" i="15"/>
  <c r="X54" i="15"/>
  <c r="X19" i="15"/>
  <c r="X43" i="15"/>
  <c r="X32" i="15"/>
  <c r="X44" i="15"/>
  <c r="X14" i="15"/>
  <c r="X26" i="15"/>
  <c r="X38" i="15"/>
  <c r="X50" i="15"/>
  <c r="X15" i="15"/>
  <c r="X27" i="15"/>
  <c r="X39" i="15"/>
  <c r="X51" i="15"/>
  <c r="X16" i="15"/>
  <c r="X28" i="15"/>
  <c r="X40" i="15"/>
  <c r="X52" i="15"/>
  <c r="X17" i="15"/>
  <c r="X29" i="15"/>
  <c r="X41" i="15"/>
  <c r="X53" i="15"/>
  <c r="X6" i="15"/>
  <c r="X42" i="15"/>
  <c r="X7" i="15"/>
  <c r="X31" i="15"/>
  <c r="X55" i="15"/>
  <c r="X8" i="15"/>
  <c r="X5" i="15"/>
  <c r="U56" i="15"/>
  <c r="B61" i="15" l="1"/>
  <c r="W56" i="15"/>
  <c r="B67" i="15" l="1"/>
  <c r="U67" i="15" s="1"/>
  <c r="B68" i="15"/>
  <c r="U68" i="15" s="1"/>
  <c r="U61" i="15"/>
  <c r="B70" i="15"/>
  <c r="R70" i="15" s="1"/>
  <c r="B64" i="15"/>
  <c r="U64" i="15" s="1"/>
  <c r="B65" i="15"/>
  <c r="U65" i="15" s="1"/>
  <c r="B62" i="15"/>
  <c r="U62" i="15" s="1"/>
  <c r="B63" i="15"/>
  <c r="U63" i="15" s="1"/>
  <c r="B66" i="15"/>
  <c r="U66" i="15" s="1"/>
  <c r="B69" i="15"/>
  <c r="U69" i="15" s="1"/>
  <c r="G68" i="15" l="1"/>
  <c r="T68" i="15"/>
  <c r="C70" i="15"/>
  <c r="O70" i="15"/>
  <c r="D67" i="15"/>
  <c r="H67" i="15"/>
  <c r="Q67" i="15"/>
  <c r="O67" i="15"/>
  <c r="H68" i="15"/>
  <c r="F67" i="15"/>
  <c r="N61" i="15"/>
  <c r="R67" i="15"/>
  <c r="O61" i="15"/>
  <c r="L67" i="15"/>
  <c r="Q61" i="15"/>
  <c r="P67" i="15"/>
  <c r="M68" i="15"/>
  <c r="I67" i="15"/>
  <c r="S67" i="15"/>
  <c r="M61" i="15"/>
  <c r="J67" i="15"/>
  <c r="C61" i="15"/>
  <c r="K67" i="15"/>
  <c r="G67" i="15"/>
  <c r="M67" i="15"/>
  <c r="T67" i="15"/>
  <c r="N67" i="15"/>
  <c r="R68" i="15"/>
  <c r="E67" i="15"/>
  <c r="C67" i="15"/>
  <c r="Q64" i="15"/>
  <c r="M64" i="15"/>
  <c r="D70" i="15"/>
  <c r="L68" i="15"/>
  <c r="O68" i="15"/>
  <c r="P68" i="15"/>
  <c r="D68" i="15"/>
  <c r="E68" i="15"/>
  <c r="S68" i="15"/>
  <c r="K68" i="15"/>
  <c r="G70" i="15"/>
  <c r="S70" i="15"/>
  <c r="C66" i="15"/>
  <c r="P65" i="15"/>
  <c r="J66" i="15"/>
  <c r="M66" i="15"/>
  <c r="K66" i="15"/>
  <c r="I64" i="15"/>
  <c r="S69" i="15"/>
  <c r="R69" i="15"/>
  <c r="P66" i="15"/>
  <c r="N66" i="15"/>
  <c r="H66" i="15"/>
  <c r="I66" i="15"/>
  <c r="E65" i="15"/>
  <c r="I61" i="15"/>
  <c r="N64" i="15"/>
  <c r="R64" i="15"/>
  <c r="H70" i="15"/>
  <c r="F61" i="15"/>
  <c r="C64" i="15"/>
  <c r="S64" i="15"/>
  <c r="O62" i="15"/>
  <c r="R61" i="15"/>
  <c r="D64" i="15"/>
  <c r="I70" i="15"/>
  <c r="P64" i="15"/>
  <c r="M70" i="15"/>
  <c r="F70" i="15"/>
  <c r="T70" i="15"/>
  <c r="F64" i="15"/>
  <c r="I65" i="15"/>
  <c r="J64" i="15"/>
  <c r="P70" i="15"/>
  <c r="S65" i="15"/>
  <c r="D61" i="15"/>
  <c r="G61" i="15"/>
  <c r="K64" i="15"/>
  <c r="N68" i="15"/>
  <c r="J61" i="15"/>
  <c r="P61" i="15"/>
  <c r="O64" i="15"/>
  <c r="Q70" i="15"/>
  <c r="U70" i="15"/>
  <c r="U71" i="15" s="1"/>
  <c r="Q68" i="15"/>
  <c r="K61" i="15"/>
  <c r="E61" i="15"/>
  <c r="C68" i="15"/>
  <c r="L61" i="15"/>
  <c r="S61" i="15"/>
  <c r="T64" i="15"/>
  <c r="K70" i="15"/>
  <c r="J70" i="15"/>
  <c r="E70" i="15"/>
  <c r="I68" i="15"/>
  <c r="T61" i="15"/>
  <c r="L70" i="15"/>
  <c r="F68" i="15"/>
  <c r="J68" i="15"/>
  <c r="H61" i="15"/>
  <c r="E64" i="15"/>
  <c r="N70" i="15"/>
  <c r="J69" i="15"/>
  <c r="O66" i="15"/>
  <c r="G64" i="15"/>
  <c r="L64" i="15"/>
  <c r="O69" i="15"/>
  <c r="L69" i="15"/>
  <c r="K69" i="15"/>
  <c r="D69" i="15"/>
  <c r="E66" i="15"/>
  <c r="H64" i="15"/>
  <c r="P69" i="15"/>
  <c r="Q66" i="15"/>
  <c r="D66" i="15"/>
  <c r="E63" i="15"/>
  <c r="G69" i="15"/>
  <c r="F66" i="15"/>
  <c r="L66" i="15"/>
  <c r="T69" i="15"/>
  <c r="E69" i="15"/>
  <c r="R66" i="15"/>
  <c r="S66" i="15"/>
  <c r="H69" i="15"/>
  <c r="N69" i="15"/>
  <c r="G66" i="15"/>
  <c r="I69" i="15"/>
  <c r="Q69" i="15"/>
  <c r="M69" i="15"/>
  <c r="T66" i="15"/>
  <c r="C69" i="15"/>
  <c r="F69" i="15"/>
  <c r="R62" i="15"/>
  <c r="G62" i="15"/>
  <c r="O63" i="15"/>
  <c r="Q62" i="15"/>
  <c r="G65" i="15"/>
  <c r="K63" i="15"/>
  <c r="T63" i="15"/>
  <c r="M62" i="15"/>
  <c r="H62" i="15"/>
  <c r="O65" i="15"/>
  <c r="M65" i="15"/>
  <c r="P63" i="15"/>
  <c r="I62" i="15"/>
  <c r="J63" i="15"/>
  <c r="L62" i="15"/>
  <c r="K65" i="15"/>
  <c r="G63" i="15"/>
  <c r="T62" i="15"/>
  <c r="F62" i="15"/>
  <c r="L65" i="15"/>
  <c r="D63" i="15"/>
  <c r="S63" i="15"/>
  <c r="S62" i="15"/>
  <c r="J65" i="15"/>
  <c r="L63" i="15"/>
  <c r="N62" i="15"/>
  <c r="C65" i="15"/>
  <c r="H65" i="15"/>
  <c r="M63" i="15"/>
  <c r="C62" i="15"/>
  <c r="N63" i="15"/>
  <c r="D62" i="15"/>
  <c r="Q65" i="15"/>
  <c r="I63" i="15"/>
  <c r="Q63" i="15"/>
  <c r="K62" i="15"/>
  <c r="F65" i="15"/>
  <c r="C63" i="15"/>
  <c r="F63" i="15"/>
  <c r="P62" i="15"/>
  <c r="R65" i="15"/>
  <c r="R63" i="15"/>
  <c r="E62" i="15"/>
  <c r="T65" i="15"/>
  <c r="D65" i="15"/>
  <c r="N65" i="15"/>
  <c r="H63" i="15"/>
  <c r="J62" i="15"/>
  <c r="V69" i="15" l="1"/>
  <c r="W69" i="15" s="1"/>
  <c r="V66" i="15"/>
  <c r="W66" i="15" s="1"/>
  <c r="V62" i="15"/>
  <c r="W62" i="15" s="1"/>
  <c r="V67" i="15"/>
  <c r="W67" i="15" s="1"/>
  <c r="V61" i="15"/>
  <c r="W61" i="15" s="1"/>
  <c r="V68" i="15"/>
  <c r="W68" i="15" s="1"/>
  <c r="V65" i="15"/>
  <c r="W65" i="15" s="1"/>
  <c r="V70" i="15"/>
  <c r="W70" i="15" s="1"/>
  <c r="V63" i="15"/>
  <c r="W63" i="15" s="1"/>
  <c r="V64" i="15"/>
  <c r="W64" i="15" s="1"/>
  <c r="T71" i="15"/>
  <c r="D71" i="15"/>
  <c r="I71" i="15"/>
  <c r="O71" i="15"/>
  <c r="K71" i="15"/>
  <c r="N71" i="15"/>
  <c r="P71" i="15"/>
  <c r="R71" i="15"/>
  <c r="Q71" i="15"/>
  <c r="S71" i="15"/>
  <c r="M71" i="15"/>
  <c r="G71" i="15"/>
  <c r="H71" i="15"/>
  <c r="L71" i="15"/>
  <c r="J71" i="15"/>
  <c r="E71" i="15"/>
  <c r="F71" i="15"/>
  <c r="C71" i="15"/>
  <c r="V71" i="15" l="1"/>
  <c r="W71" i="15" s="1"/>
</calcChain>
</file>

<file path=xl/sharedStrings.xml><?xml version="1.0" encoding="utf-8"?>
<sst xmlns="http://schemas.openxmlformats.org/spreadsheetml/2006/main" count="23522" uniqueCount="4800">
  <si>
    <t>ID</t>
  </si>
  <si>
    <t>DC</t>
  </si>
  <si>
    <t>Detroit Lakes Public Utilities</t>
  </si>
  <si>
    <t>Moorhead Public Service</t>
  </si>
  <si>
    <t>City of Barnesville - (MN)</t>
  </si>
  <si>
    <t>Connexus Energy</t>
  </si>
  <si>
    <t>Utility</t>
  </si>
  <si>
    <t>Arrowhead Electric Coop</t>
  </si>
  <si>
    <t>Oakdale Electric Cooperative</t>
  </si>
  <si>
    <t>Beltrami Electric Coop, Inc</t>
  </si>
  <si>
    <t>Richland Electric Coop</t>
  </si>
  <si>
    <t>River Falls Municipal Utilities</t>
  </si>
  <si>
    <t>Crow Wing Cooperative Power &amp; Light Comp</t>
  </si>
  <si>
    <t>Eau Claire Energy Cooperative</t>
  </si>
  <si>
    <t>Barron Electric Cooperative</t>
  </si>
  <si>
    <t>Bayfield Electric Cooperative</t>
  </si>
  <si>
    <t>Kandiyohi Power Coop</t>
  </si>
  <si>
    <t>Lake Region Electric Cooperative - (MN)</t>
  </si>
  <si>
    <t>New Richmond Utilities (City of New Richmond)</t>
  </si>
  <si>
    <t>McLeod Cooperative Power Assn</t>
  </si>
  <si>
    <t>Meeker Coop Light &amp; Power Assn</t>
  </si>
  <si>
    <t>North Itasca Electric Coop Inc</t>
  </si>
  <si>
    <t>People's Cooperative Services</t>
  </si>
  <si>
    <t>Runestone Electric Assn</t>
  </si>
  <si>
    <t>South Central Electric Assn</t>
  </si>
  <si>
    <t>Stearns Cooperative Elec Assn</t>
  </si>
  <si>
    <t>Steele-Waseca Cooperative Electric</t>
  </si>
  <si>
    <t>MiEnergy Cooperative</t>
  </si>
  <si>
    <t>Dunn Energy Cooperative</t>
  </si>
  <si>
    <t>Vernon Electric Cooperative</t>
  </si>
  <si>
    <t>Taylor Electric Cooperative</t>
  </si>
  <si>
    <t>Clark Electric Cooperative</t>
  </si>
  <si>
    <t>Northern States Power Co - Wisconsin</t>
  </si>
  <si>
    <t>Cooperative Light and Power</t>
  </si>
  <si>
    <t>Wright-Hennepin Coop Elec Assn</t>
  </si>
  <si>
    <t>Flathead Electric Coop Inc</t>
  </si>
  <si>
    <t>Wisconsin Electric Power Co</t>
  </si>
  <si>
    <t>Ravalli County Elec Coop, Inc</t>
  </si>
  <si>
    <t>Fergus Electric Coop, Inc</t>
  </si>
  <si>
    <t>Beartooth Electric Coop, Inc</t>
  </si>
  <si>
    <t>Trico Electric Cooperative Inc</t>
  </si>
  <si>
    <t>UNS Electric, Inc</t>
  </si>
  <si>
    <t>Tucson Electric Power Co</t>
  </si>
  <si>
    <t>Cass County Electric Cooperative</t>
  </si>
  <si>
    <t>Northern Lights, Inc</t>
  </si>
  <si>
    <t>Kootenai Electric Cooperative</t>
  </si>
  <si>
    <t>City of Kansas City - (KS)</t>
  </si>
  <si>
    <t>Westar Energy Inc</t>
  </si>
  <si>
    <t>Kit Carson Electric Coop, Inc</t>
  </si>
  <si>
    <t>Minnesota Power</t>
  </si>
  <si>
    <t>Vermont Electric Cooperative, Inc</t>
  </si>
  <si>
    <t>Northern States Power Co - Minnesota</t>
  </si>
  <si>
    <t>Green Mountain Power Corp</t>
  </si>
  <si>
    <t>NSTAR (DBA EverSource)</t>
  </si>
  <si>
    <t>Fitchberg Electric or Unitil</t>
  </si>
  <si>
    <t>Reading Municipal Light Department</t>
  </si>
  <si>
    <t>Middleborough Gas and Electric Department</t>
  </si>
  <si>
    <t>West Boylston Municipal Light Plant</t>
  </si>
  <si>
    <t>Holyoke Gas and Electric</t>
  </si>
  <si>
    <t>MP2 Energy LLC</t>
  </si>
  <si>
    <t>Consolidated Edison Co-NY Inc</t>
  </si>
  <si>
    <t>New York State Elec &amp; Gas Corp</t>
  </si>
  <si>
    <t>TriEagle Energy</t>
  </si>
  <si>
    <t>Austin Energy</t>
  </si>
  <si>
    <t>Bandera Electric Coop, Inc</t>
  </si>
  <si>
    <t>CPS Energy</t>
  </si>
  <si>
    <t>Co-Serv Electric</t>
  </si>
  <si>
    <t>City of Tacoma - (WA)</t>
  </si>
  <si>
    <t>PUD No 1 of Benton County</t>
  </si>
  <si>
    <t>Benton Rural Electric Assn</t>
  </si>
  <si>
    <t>City of Seattle - (WA)</t>
  </si>
  <si>
    <t>PUD No 1 of Cowlitz County</t>
  </si>
  <si>
    <t>Guadalupe Valley Elec Coop Inc</t>
  </si>
  <si>
    <t>Mid-South Electric Coop Assn</t>
  </si>
  <si>
    <t>United Electric Coop Service Inc - (TX)</t>
  </si>
  <si>
    <t>City of Independence (MO)</t>
  </si>
  <si>
    <t>Tanner Electric Coop</t>
  </si>
  <si>
    <t>Nueces Electric Cooperative</t>
  </si>
  <si>
    <t>Platte-Clay Electric Coop, Inc</t>
  </si>
  <si>
    <t>PUD No 1 of Franklin County</t>
  </si>
  <si>
    <t>PUD No 3 of Mason County</t>
  </si>
  <si>
    <t>Inland Power &amp; Light Company</t>
  </si>
  <si>
    <t>Avista Corp</t>
  </si>
  <si>
    <t>Orcas Power &amp; Light Coop</t>
  </si>
  <si>
    <t>City Utilities of Springfield - (MO)</t>
  </si>
  <si>
    <t>Peninsula Light Company</t>
  </si>
  <si>
    <t>Vera Irrigation District #15</t>
  </si>
  <si>
    <t>Boone Electric Coop</t>
  </si>
  <si>
    <t>Ameren Illinois Company</t>
  </si>
  <si>
    <t>San Miguel Power Association</t>
  </si>
  <si>
    <t>Emerald People's Utility Dist</t>
  </si>
  <si>
    <t>Lane Electric Coop Inc</t>
  </si>
  <si>
    <t>Central Electric Coop Inc - (OR)</t>
  </si>
  <si>
    <t>City of Ashland - (OR)</t>
  </si>
  <si>
    <t>United Power, Inc</t>
  </si>
  <si>
    <t>Holy Cross Electric Assn, Inc</t>
  </si>
  <si>
    <t>Delta Montrose Electric Assn</t>
  </si>
  <si>
    <t>Empire Electric Assn, Inc</t>
  </si>
  <si>
    <t>Pedernales Electric Coop, Inc</t>
  </si>
  <si>
    <t>Dixie Escalante R E A, Inc</t>
  </si>
  <si>
    <t>Grand Valley Power Cooperative</t>
  </si>
  <si>
    <t>Colorado Springs Utilities</t>
  </si>
  <si>
    <t>Yampa Valley Electric Association</t>
  </si>
  <si>
    <t>Fort Collins Utilities</t>
  </si>
  <si>
    <t>Tri-County Electric Coop</t>
  </si>
  <si>
    <t>Gunnison County Elec Assn.</t>
  </si>
  <si>
    <t>White River Electric Assn, Inc</t>
  </si>
  <si>
    <t>City of Escanaba</t>
  </si>
  <si>
    <t>City of Lansing - (MI)</t>
  </si>
  <si>
    <t>City of Marquette - (MI)</t>
  </si>
  <si>
    <t>Consumers Energy Co</t>
  </si>
  <si>
    <t>Allamakee-Clayton El Coop, Inc</t>
  </si>
  <si>
    <t>Farmers Electric Coop - (IA)</t>
  </si>
  <si>
    <t>Franklin Rural Electric Coop - (IA)</t>
  </si>
  <si>
    <t>Midland Power Coop</t>
  </si>
  <si>
    <t>Osceola Electric Coop, Inc</t>
  </si>
  <si>
    <t>Prairie Energy Coop</t>
  </si>
  <si>
    <t>Raccoon Valley Electric Cooperative</t>
  </si>
  <si>
    <t>Cedar Falls Utilities</t>
  </si>
  <si>
    <t>City of Osage - (IA)</t>
  </si>
  <si>
    <t>Heartland Power Coop</t>
  </si>
  <si>
    <t>Guernsey-Muskingum El Coop Inc</t>
  </si>
  <si>
    <t>Butler Rural Electric Coop Inc - (OH)</t>
  </si>
  <si>
    <t>Consolidated Electric Coop Inc</t>
  </si>
  <si>
    <t>Darke Rural Electric Coop, Inc</t>
  </si>
  <si>
    <t>Firelands Electric Coop, Inc</t>
  </si>
  <si>
    <t>Hancock-Wood Electric Coop Inc</t>
  </si>
  <si>
    <t>Licking Rural Electric Inc</t>
  </si>
  <si>
    <t>Logan County Coop Power &amp; Light</t>
  </si>
  <si>
    <t>Lorain-Medina R E C, Inc</t>
  </si>
  <si>
    <t>Mid-Ohio Energy Coop, Inc</t>
  </si>
  <si>
    <t>North Central Elec Coop, Inc</t>
  </si>
  <si>
    <t>Paulding-Putman Elec Coop, Inc</t>
  </si>
  <si>
    <t>Pioneer Rural Elec Coop, Inc - (OH)</t>
  </si>
  <si>
    <t>South Central Power Company</t>
  </si>
  <si>
    <t>Tricounty Rural Elec Coop, Inc</t>
  </si>
  <si>
    <t>Salt River Project</t>
  </si>
  <si>
    <t>City of Traer - (IA)</t>
  </si>
  <si>
    <t>Plumas-Sierra Rural Elec Coop</t>
  </si>
  <si>
    <t>City of Roseville - (CA)</t>
  </si>
  <si>
    <t>East Central Oklahoma Elec Coop Inc</t>
  </si>
  <si>
    <t>GreyStone Power Corporation</t>
  </si>
  <si>
    <t>Georgia Power Co</t>
  </si>
  <si>
    <t>Okefenoke Rural El Member Corp</t>
  </si>
  <si>
    <t>Satilla Rural Elec Member Corporation</t>
  </si>
  <si>
    <t>Rocky Mountain Power</t>
  </si>
  <si>
    <t>Snapping Shoals El Member Corp</t>
  </si>
  <si>
    <t>Tri-County Elec Member Corp</t>
  </si>
  <si>
    <t>Walton Electric Member Corp</t>
  </si>
  <si>
    <t>Potomac Electric Power Co</t>
  </si>
  <si>
    <t>Massachusetts Electric Co</t>
  </si>
  <si>
    <t>Baltimore Gas &amp; Electric Co</t>
  </si>
  <si>
    <t>City of Tallahassee - (FL)</t>
  </si>
  <si>
    <t>Oklahoma Electric Coop Inc</t>
  </si>
  <si>
    <t>Oklahoma Gas &amp; Electric Co</t>
  </si>
  <si>
    <t>Orlando Utilities Comm</t>
  </si>
  <si>
    <t>Nebraska Public Power District</t>
  </si>
  <si>
    <t>Tri-County Electric Coop, Inc</t>
  </si>
  <si>
    <t>Appalachian Electric Coop</t>
  </si>
  <si>
    <t>Lincoln Electric System</t>
  </si>
  <si>
    <t>Middle Tennessee E M C</t>
  </si>
  <si>
    <t>Western Iowa Power Coop</t>
  </si>
  <si>
    <t>Ozarks Electric Coop Corp - (AR)</t>
  </si>
  <si>
    <t>City of Fremont - (NE)</t>
  </si>
  <si>
    <t>City of Chattanooga - (TN)</t>
  </si>
  <si>
    <t>Braintree Electric Light Department</t>
  </si>
  <si>
    <t>National Grid</t>
  </si>
  <si>
    <t>Orange &amp; Rockland Utils Inc</t>
  </si>
  <si>
    <t>Central Hudson Gas &amp; Elec Corp</t>
  </si>
  <si>
    <t>Public Service Co of Colorado</t>
  </si>
  <si>
    <t>Central Virginia Electric Cooperative</t>
  </si>
  <si>
    <t>Tipmont Rural Elec Member Corp</t>
  </si>
  <si>
    <t>Northeastern Rural E M C</t>
  </si>
  <si>
    <t>NineStar Connect</t>
  </si>
  <si>
    <t>PUD No 1 of Clallam County</t>
  </si>
  <si>
    <t>BARC Electric Cooperative Inc</t>
  </si>
  <si>
    <t>Coastal Electric Member Corp</t>
  </si>
  <si>
    <t>Kentucky Utilities Co</t>
  </si>
  <si>
    <t>Northern Neck Electric Cooperative</t>
  </si>
  <si>
    <t>Fayetteville Public Works Commission</t>
  </si>
  <si>
    <t>Brunswick Electric Member Corp</t>
  </si>
  <si>
    <t>Cape Hatteras Elec Member Corp</t>
  </si>
  <si>
    <t>City of Hastings - (NE)</t>
  </si>
  <si>
    <t>Omaha Public Power District</t>
  </si>
  <si>
    <t>Pee Dee Electric Member Corp</t>
  </si>
  <si>
    <t>Piedmont Electric Member Corp</t>
  </si>
  <si>
    <t>Randolph Electric Member Corp</t>
  </si>
  <si>
    <t>Roanoke Electric Member Corp</t>
  </si>
  <si>
    <t>Blue Ridge Elec Member Corp - (NC)</t>
  </si>
  <si>
    <t>Delaware Electric Cooperative</t>
  </si>
  <si>
    <t>City of Newark - (DE)</t>
  </si>
  <si>
    <t>Nashville Electric Service</t>
  </si>
  <si>
    <t>Johnson City - (TN)</t>
  </si>
  <si>
    <t>Duck River Elec Member Corp</t>
  </si>
  <si>
    <t>Choctawhatche Elec Coop, Inc</t>
  </si>
  <si>
    <t>Duke Energy Florida, LLC</t>
  </si>
  <si>
    <t>Florida Keys El Coop Assn, Inc</t>
  </si>
  <si>
    <t>Kentucky Utilities Company</t>
  </si>
  <si>
    <t>Jo-Carroll Energy, Inc</t>
  </si>
  <si>
    <t>City of Springfield - (IL)</t>
  </si>
  <si>
    <t>Tampa Electric Co</t>
  </si>
  <si>
    <t>Aiken Electric Cooperative</t>
  </si>
  <si>
    <t>York Electric Coop Inc</t>
  </si>
  <si>
    <t>South Carolina Electric&amp;Gas Company (DBA Dominion Energy)</t>
  </si>
  <si>
    <t>The Narragansett Electric Co</t>
  </si>
  <si>
    <t>Horry Electric Coop Inc</t>
  </si>
  <si>
    <t>Blue Ridge Electric Coop Inc - (SC)</t>
  </si>
  <si>
    <t>Broad River Electric Coop, Inc</t>
  </si>
  <si>
    <t>Fairfield Electric Coop, Inc</t>
  </si>
  <si>
    <t>Laurens Electric Coop, Inc</t>
  </si>
  <si>
    <t>Little River Electric Coop Inc</t>
  </si>
  <si>
    <t>Newberry Electric Coop, Inc</t>
  </si>
  <si>
    <t>Palmetto Electric Coop Inc</t>
  </si>
  <si>
    <t>Duke Energy Progress - (NC)</t>
  </si>
  <si>
    <t>Duke Energy Carolinas, LLC</t>
  </si>
  <si>
    <t>Lincoln County Power District No 1</t>
  </si>
  <si>
    <t>Lincoln County Community Solar Project</t>
  </si>
  <si>
    <t>Florida Power &amp; Light Co</t>
  </si>
  <si>
    <t>PUD 1 of Snohomish County</t>
  </si>
  <si>
    <t>Delmarva Power</t>
  </si>
  <si>
    <t>Middle Georgia El Member Corp</t>
  </si>
  <si>
    <t>Green Mountain Energy</t>
  </si>
  <si>
    <t>Chariot Energy</t>
  </si>
  <si>
    <t>Commonwealth Edison Co</t>
  </si>
  <si>
    <t>NSTAR Electric Company</t>
  </si>
  <si>
    <t>Western Massachusetts Electric Company</t>
  </si>
  <si>
    <t>Portland General Electric Co</t>
  </si>
  <si>
    <t>Entergy Arkansas Inc</t>
  </si>
  <si>
    <t>Rochester Gas &amp; Electric Corp</t>
  </si>
  <si>
    <t>Eversource MA East</t>
  </si>
  <si>
    <t>Eversource MA West</t>
  </si>
  <si>
    <t>Central Maine Power Co</t>
  </si>
  <si>
    <t>Public Service Elec &amp; Gas Co</t>
  </si>
  <si>
    <t>Long Island Power Authority</t>
  </si>
  <si>
    <t>National Grid (Massachusetts Electric)</t>
  </si>
  <si>
    <t>Anza Electric Coop Inc</t>
  </si>
  <si>
    <t>Ouachita Electric Coop Corp</t>
  </si>
  <si>
    <t>San Diego Gas &amp; Electric Co</t>
  </si>
  <si>
    <t>Imperial Irrigation District</t>
  </si>
  <si>
    <t>Seminole Electric Cooperative Inc</t>
  </si>
  <si>
    <t>Altamaha Electric Member Corp</t>
  </si>
  <si>
    <t>Irwin Electric Membership Corp</t>
  </si>
  <si>
    <t>Prairie Power, Inc</t>
  </si>
  <si>
    <t>Wabash Valley Power Assn, Inc</t>
  </si>
  <si>
    <t>Hoosier Energy R E C, Inc</t>
  </si>
  <si>
    <t>East Kentucky Power Coop, Inc</t>
  </si>
  <si>
    <t>City of Berea Municipal Utility</t>
  </si>
  <si>
    <t>City of Taunton</t>
  </si>
  <si>
    <t>City of Westfield - (MA)</t>
  </si>
  <si>
    <t>Town of Littleton - (MA)</t>
  </si>
  <si>
    <t>Town of Middleborough - (MA)</t>
  </si>
  <si>
    <t>Emera Maine</t>
  </si>
  <si>
    <t>Village of L'Anse - (MI)</t>
  </si>
  <si>
    <t>Wolverine Power Supply Coop</t>
  </si>
  <si>
    <t>Itasca-Mantrap Co-op Electrical Assn</t>
  </si>
  <si>
    <t>Redwood Electric Coop</t>
  </si>
  <si>
    <t>Missoula Electric Coop, Inc</t>
  </si>
  <si>
    <t>Central Electric Membership Corp. - (NC)</t>
  </si>
  <si>
    <t>Tideland Electric Member Corp</t>
  </si>
  <si>
    <t>City of Central City</t>
  </si>
  <si>
    <t>Niagara Mohawk Power Corp.</t>
  </si>
  <si>
    <t>Jersey Central Power &amp; Lt Co</t>
  </si>
  <si>
    <t>Canadian Valley Elec Coop, Inc</t>
  </si>
  <si>
    <t>Cimarron Electric Coop</t>
  </si>
  <si>
    <t>Cotton Electric Coop, Inc</t>
  </si>
  <si>
    <t>Harmon Electric Assn Inc</t>
  </si>
  <si>
    <t>Kiamichi Electric Coop, Inc</t>
  </si>
  <si>
    <t>Northwestern Electric Coop Inc - (OK)</t>
  </si>
  <si>
    <t>Red River Valley Rrl Elec Assn</t>
  </si>
  <si>
    <t>Southeastern Electric Coop Inc - (OK)</t>
  </si>
  <si>
    <t>Southwest Rural Elec Assn Inc</t>
  </si>
  <si>
    <t>PacifiCorp</t>
  </si>
  <si>
    <t>Santee Electric Coop, Inc</t>
  </si>
  <si>
    <t>City of Burlington Electric - (VT)</t>
  </si>
  <si>
    <t>Okanogan County Elec Coop, Inc</t>
  </si>
  <si>
    <t>Puget Sound Energy Inc</t>
  </si>
  <si>
    <t>City of Ellensburg - (WA)</t>
  </si>
  <si>
    <t>PUD No 1 of Clark County - (WA)</t>
  </si>
  <si>
    <t>PUD No 1 of Okanogan County</t>
  </si>
  <si>
    <t>Dairyland Power Coop</t>
  </si>
  <si>
    <t>State</t>
  </si>
  <si>
    <t>AK</t>
  </si>
  <si>
    <t>AL</t>
  </si>
  <si>
    <t>AR</t>
  </si>
  <si>
    <t>AZ</t>
  </si>
  <si>
    <t>CA</t>
  </si>
  <si>
    <t>CO</t>
  </si>
  <si>
    <t>CT</t>
  </si>
  <si>
    <t>DE</t>
  </si>
  <si>
    <t>FL</t>
  </si>
  <si>
    <t>GA</t>
  </si>
  <si>
    <t>HI</t>
  </si>
  <si>
    <t>IA</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</si>
  <si>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</si>
  <si>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</si>
  <si>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</si>
  <si>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</si>
  <si>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</si>
  <si>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</si>
  <si>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</si>
  <si>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</si>
  <si>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</si>
  <si>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</si>
  <si>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</si>
  <si>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</si>
  <si>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</si>
  <si>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</si>
  <si>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</si>
  <si>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</si>
  <si>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</si>
  <si>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</si>
  <si>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</si>
  <si>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</si>
  <si>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</si>
  <si>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</si>
  <si>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</si>
  <si>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</si>
  <si>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</si>
  <si>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</si>
  <si>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</si>
  <si>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</si>
  <si>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</si>
  <si>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</si>
  <si>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</si>
  <si>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</si>
  <si>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</si>
  <si>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</si>
  <si>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</si>
  <si>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</si>
  <si>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</si>
  <si>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Investor Owned</t>
  </si>
  <si>
    <t>Cooperative</t>
  </si>
  <si>
    <t>Municipal</t>
  </si>
  <si>
    <t>Political Subdivision</t>
  </si>
  <si>
    <t>Retail Power Marketer</t>
  </si>
  <si>
    <t>Pacific Gas &amp; Electric Co.</t>
  </si>
  <si>
    <t>Utility Type</t>
  </si>
  <si>
    <t>City</t>
  </si>
  <si>
    <t>SunWatts Sun Farm</t>
  </si>
  <si>
    <t>Marana</t>
  </si>
  <si>
    <t>TEP GoSolar Shares</t>
  </si>
  <si>
    <t>Tucson</t>
  </si>
  <si>
    <t>La Senita Elementary School</t>
  </si>
  <si>
    <t>Kingman</t>
  </si>
  <si>
    <t>Stephen H. Jacobson Solar Facility</t>
  </si>
  <si>
    <t>Western Wind Energy's Integrated Wind and Solar System</t>
  </si>
  <si>
    <t>Renewable Rays - Cresco</t>
  </si>
  <si>
    <t>Cresco</t>
  </si>
  <si>
    <t>Kootenai Community Solar Project</t>
  </si>
  <si>
    <t>Worley</t>
  </si>
  <si>
    <t>Northern Lights Community Solar</t>
  </si>
  <si>
    <t>Sagle</t>
  </si>
  <si>
    <t>BPU Community Solar Farm</t>
  </si>
  <si>
    <t>Kansas City</t>
  </si>
  <si>
    <t>Midwest Community Solar Array 1</t>
  </si>
  <si>
    <t>Colby</t>
  </si>
  <si>
    <t>Westar Community Solar</t>
  </si>
  <si>
    <t>South Hutchinson</t>
  </si>
  <si>
    <t>Campanelli Drive Solar 1, LLC</t>
  </si>
  <si>
    <t>Braintree</t>
  </si>
  <si>
    <t>Fitchburg Solar</t>
  </si>
  <si>
    <t>Fitchburg</t>
  </si>
  <si>
    <t>Ashby I Solar</t>
  </si>
  <si>
    <t>Ashby II Solar</t>
  </si>
  <si>
    <t>Mt. Tom Solar</t>
  </si>
  <si>
    <t>Holyoke</t>
  </si>
  <si>
    <t>C2 MA Kelly Way Solar LLC - C2 MA Kelly Way Solar</t>
  </si>
  <si>
    <t>Littleton Electric Light &amp; Water Departments</t>
  </si>
  <si>
    <t>Littleton Solar</t>
  </si>
  <si>
    <t>Littleton</t>
  </si>
  <si>
    <t>Boxborough Community Solar</t>
  </si>
  <si>
    <t>MGED Solar Community Project 1</t>
  </si>
  <si>
    <t>Middleborough</t>
  </si>
  <si>
    <t>Middleton Electric LD</t>
  </si>
  <si>
    <t>Middleton Electric Light Dept Solar at 230 Main</t>
  </si>
  <si>
    <t>Middleton</t>
  </si>
  <si>
    <t>Charlton 48</t>
  </si>
  <si>
    <t>Charlton</t>
  </si>
  <si>
    <t>Millbury 19</t>
  </si>
  <si>
    <t>Millbury</t>
  </si>
  <si>
    <t>Sturbridge 73</t>
  </si>
  <si>
    <t>Southbridge</t>
  </si>
  <si>
    <t>ZP-101</t>
  </si>
  <si>
    <t>Leicester</t>
  </si>
  <si>
    <t>ZP-137A</t>
  </si>
  <si>
    <t>ZP-137B</t>
  </si>
  <si>
    <t>ZP-137c</t>
  </si>
  <si>
    <t>zp-140A</t>
  </si>
  <si>
    <t>Uxbridge</t>
  </si>
  <si>
    <t>ZP-140B</t>
  </si>
  <si>
    <t>zp-60A</t>
  </si>
  <si>
    <t>Spencer</t>
  </si>
  <si>
    <t>ZP-60B</t>
  </si>
  <si>
    <t>zp-61</t>
  </si>
  <si>
    <t>zp-67</t>
  </si>
  <si>
    <t>Phillipston</t>
  </si>
  <si>
    <t>ZP-70A</t>
  </si>
  <si>
    <t>North Brookfield</t>
  </si>
  <si>
    <t>ZP-70B</t>
  </si>
  <si>
    <t>zp-82</t>
  </si>
  <si>
    <t>zp-85</t>
  </si>
  <si>
    <t>70 Ware Road Solar</t>
  </si>
  <si>
    <t>Warren</t>
  </si>
  <si>
    <t>87 Spring Street Solar</t>
  </si>
  <si>
    <t>Belchertown Solar</t>
  </si>
  <si>
    <t>Belchertown</t>
  </si>
  <si>
    <t>BWC George Vinton</t>
  </si>
  <si>
    <t>Sturbridge</t>
  </si>
  <si>
    <t>BWC Hobbs Brook</t>
  </si>
  <si>
    <t>BWC Mystic River</t>
  </si>
  <si>
    <t>Mendon</t>
  </si>
  <si>
    <t>BWC Origination 19</t>
  </si>
  <si>
    <t>Hopedale</t>
  </si>
  <si>
    <t>BWC Wading River One</t>
  </si>
  <si>
    <t>BWC Wading River Three</t>
  </si>
  <si>
    <t>BWC Wading River Two</t>
  </si>
  <si>
    <t>Wendell MA 1 LLC</t>
  </si>
  <si>
    <t>Wendell</t>
  </si>
  <si>
    <t>Dudley Solar Farm 3.1</t>
  </si>
  <si>
    <t>Dudley</t>
  </si>
  <si>
    <t>BWC Clara Barton</t>
  </si>
  <si>
    <t>Oxford</t>
  </si>
  <si>
    <t>BWC French River Five</t>
  </si>
  <si>
    <t>BWC French River Four</t>
  </si>
  <si>
    <t>BWC French River One</t>
  </si>
  <si>
    <t>BWC French River Three</t>
  </si>
  <si>
    <t>BWC French River Two</t>
  </si>
  <si>
    <t>BWC Stillwater Four</t>
  </si>
  <si>
    <t>BWC Stillwater One</t>
  </si>
  <si>
    <t>BWC Stillwater Three</t>
  </si>
  <si>
    <t>BWC Stillwater Two</t>
  </si>
  <si>
    <t>BWC Hamilton Brook, LLC - Primary</t>
  </si>
  <si>
    <t>Westport</t>
  </si>
  <si>
    <t>CEC Solar #1059, LLC</t>
  </si>
  <si>
    <t>CEC Solar #1063, LLC</t>
  </si>
  <si>
    <t>West Bridgewater</t>
  </si>
  <si>
    <t>CEC Solar #1081, LLC</t>
  </si>
  <si>
    <t>Clarksburg</t>
  </si>
  <si>
    <t>CEC Solar #1084, LLC</t>
  </si>
  <si>
    <t>CEC Solar #1098, LLC</t>
  </si>
  <si>
    <t>Swansea</t>
  </si>
  <si>
    <t>NGrid Apis North Adams A, CEC Solar #1079, LLC</t>
  </si>
  <si>
    <t>North Adams</t>
  </si>
  <si>
    <t>NGrid Apis North Adams B, CEC Solar #1080, LLC</t>
  </si>
  <si>
    <t>NGrid EOS Adams 1 - CEC Solar #1049, LLC</t>
  </si>
  <si>
    <t>Adams</t>
  </si>
  <si>
    <t>NGrid Kleiman Sutton A, CEC Solar #1054, LLC</t>
  </si>
  <si>
    <t>Sutton</t>
  </si>
  <si>
    <t>NGrid OSWP Uxbridge 1 - CEC Solar #1045, LLC</t>
  </si>
  <si>
    <t>NGrid Rayo Goshen A - CEC Solar #1052, LLC</t>
  </si>
  <si>
    <t>Goshen</t>
  </si>
  <si>
    <t>NGrid Rayo WilliamsburgA</t>
  </si>
  <si>
    <t>Williamsburg</t>
  </si>
  <si>
    <t>NGrid SS Orange A, CEC Solar #1062, LLC</t>
  </si>
  <si>
    <t>Orange</t>
  </si>
  <si>
    <t>NGrid Uxbridge 2, CEC Solar #1050, LLC</t>
  </si>
  <si>
    <t>NGrid Uxbridge 3, CEC Solar #1051, LLC</t>
  </si>
  <si>
    <t>Harvard Solar Garden Project I</t>
  </si>
  <si>
    <t>Harvard</t>
  </si>
  <si>
    <t>Harvard Solar Garden Project II - Primary</t>
  </si>
  <si>
    <t>CEC Ngrid Southeast Solar Array 1 Rehoboth</t>
  </si>
  <si>
    <t>Rehoboth</t>
  </si>
  <si>
    <t>Barre Solar I LLC</t>
  </si>
  <si>
    <t>Barre</t>
  </si>
  <si>
    <t>Barre Solar II LLC</t>
  </si>
  <si>
    <t>Barre Solar III LLC</t>
  </si>
  <si>
    <t>Rutland Solar</t>
  </si>
  <si>
    <t>Rutland</t>
  </si>
  <si>
    <t>VH II Grafton, LLC</t>
  </si>
  <si>
    <t>Grafton</t>
  </si>
  <si>
    <t>VH II Haverhill, LLC</t>
  </si>
  <si>
    <t>Haverhill</t>
  </si>
  <si>
    <t>Belchertown Renewables I</t>
  </si>
  <si>
    <t>Belchertown Renewables II</t>
  </si>
  <si>
    <t>Brodie Mtn Road Solar</t>
  </si>
  <si>
    <t>Hancock</t>
  </si>
  <si>
    <t>Dudley Solar I</t>
  </si>
  <si>
    <t>Dudley Solar II</t>
  </si>
  <si>
    <t>Dudley Solar III</t>
  </si>
  <si>
    <t>Dudley Solar IV</t>
  </si>
  <si>
    <t>Farley Road Solar</t>
  </si>
  <si>
    <t>Griffin Road Solar I</t>
  </si>
  <si>
    <t>Monson Solar</t>
  </si>
  <si>
    <t>Monson</t>
  </si>
  <si>
    <t>New Braintree Solar</t>
  </si>
  <si>
    <t>New Braintree</t>
  </si>
  <si>
    <t>Pleasant St Solar</t>
  </si>
  <si>
    <t>Leominster</t>
  </si>
  <si>
    <t>Pleasantdale Road Solar</t>
  </si>
  <si>
    <t>Sampson Road Solar</t>
  </si>
  <si>
    <t>Sutton Solar</t>
  </si>
  <si>
    <t>Theodore Drive I</t>
  </si>
  <si>
    <t>Westminster</t>
  </si>
  <si>
    <t>Theodore Drive II</t>
  </si>
  <si>
    <t>Theodore Drive III</t>
  </si>
  <si>
    <t>Upton Solar I</t>
  </si>
  <si>
    <t>Upton</t>
  </si>
  <si>
    <t>Upton Solar II</t>
  </si>
  <si>
    <t>Webster Solar</t>
  </si>
  <si>
    <t>Webster</t>
  </si>
  <si>
    <t>Westminster Solar 2A</t>
  </si>
  <si>
    <t>Westminster Solar 2B</t>
  </si>
  <si>
    <t>Foxboro A</t>
  </si>
  <si>
    <t>Foxborough</t>
  </si>
  <si>
    <t>Gardner Road Solar I</t>
  </si>
  <si>
    <t>Hubbardston</t>
  </si>
  <si>
    <t>Gardner Road Solar II</t>
  </si>
  <si>
    <t>Hardwick Solar I</t>
  </si>
  <si>
    <t>Hardwick</t>
  </si>
  <si>
    <t>Hardwick Solar II</t>
  </si>
  <si>
    <t>Newbury Solar</t>
  </si>
  <si>
    <t>Newbury</t>
  </si>
  <si>
    <t>SJA-1</t>
  </si>
  <si>
    <t>SJA-10</t>
  </si>
  <si>
    <t>SJA-2</t>
  </si>
  <si>
    <t>SJA-3</t>
  </si>
  <si>
    <t>SJA-4</t>
  </si>
  <si>
    <t>SJA-6</t>
  </si>
  <si>
    <t>SJA-7</t>
  </si>
  <si>
    <t>SJA-8</t>
  </si>
  <si>
    <t>SJA-9</t>
  </si>
  <si>
    <t>Southbridge Solar V</t>
  </si>
  <si>
    <t>Southbridge Solar VI</t>
  </si>
  <si>
    <t>Stafford St Solar A</t>
  </si>
  <si>
    <t>Stafford St Solar B</t>
  </si>
  <si>
    <t>Stafford St Solar C</t>
  </si>
  <si>
    <t>Tully Farms</t>
  </si>
  <si>
    <t>Pepperell</t>
  </si>
  <si>
    <t>W shaft Rd - North Adams</t>
  </si>
  <si>
    <t>Warren Landfill</t>
  </si>
  <si>
    <t>Wauwinet Solar</t>
  </si>
  <si>
    <t>Bartkus</t>
  </si>
  <si>
    <t>Shirley</t>
  </si>
  <si>
    <t>BVD Clarksburg Solar</t>
  </si>
  <si>
    <t>Loiacano-18 Sargent</t>
  </si>
  <si>
    <t>Gloucester</t>
  </si>
  <si>
    <t>Loiacano-31 Willow</t>
  </si>
  <si>
    <t>MILLBURY SOLAR FARM (NEW GENERATION DEVELOPMENT)</t>
  </si>
  <si>
    <t>Norton Development</t>
  </si>
  <si>
    <t>Norton</t>
  </si>
  <si>
    <t>Bolton II</t>
  </si>
  <si>
    <t>Bolton</t>
  </si>
  <si>
    <t>Fitz Plumpton</t>
  </si>
  <si>
    <t>Plympton</t>
  </si>
  <si>
    <t>Nextsun Wareham 2</t>
  </si>
  <si>
    <t>Wareham</t>
  </si>
  <si>
    <t>Wareham Community Solar Array</t>
  </si>
  <si>
    <t>Beaton-Big George</t>
  </si>
  <si>
    <t>Plymouth</t>
  </si>
  <si>
    <t>Cedarville-Callahan</t>
  </si>
  <si>
    <t>Lot 59-2</t>
  </si>
  <si>
    <t>Millis MA 1 LLC</t>
  </si>
  <si>
    <t>Millis</t>
  </si>
  <si>
    <t>BWC Buckmaster Pond LLC</t>
  </si>
  <si>
    <t>Dover</t>
  </si>
  <si>
    <t>BWC Bluefish River</t>
  </si>
  <si>
    <t>BWC Tinkham</t>
  </si>
  <si>
    <t>Fairhaven</t>
  </si>
  <si>
    <t>CEC Solar #1040, LLC</t>
  </si>
  <si>
    <t>Kingston</t>
  </si>
  <si>
    <t>CEC Solar #1041, LLC</t>
  </si>
  <si>
    <t>CEC Solar #1043, LLC</t>
  </si>
  <si>
    <t>Carver</t>
  </si>
  <si>
    <t>CEC Solar #1082, LLC</t>
  </si>
  <si>
    <t>CEC Solar #1114, LLC</t>
  </si>
  <si>
    <t>CEC Solar #1134, LLC</t>
  </si>
  <si>
    <t>Holliston</t>
  </si>
  <si>
    <t>NStar Stellar Marion A</t>
  </si>
  <si>
    <t>Marion</t>
  </si>
  <si>
    <t>NStar Sustain Westport A - CEC Solar #1108, LLC</t>
  </si>
  <si>
    <t>NStar Sustain Westport B - CEC Solar #1109, LLC</t>
  </si>
  <si>
    <t>Tihonet East Solar</t>
  </si>
  <si>
    <t>Bourne Community Solar 1</t>
  </si>
  <si>
    <t>Bourne</t>
  </si>
  <si>
    <t>Rochester</t>
  </si>
  <si>
    <t>Meadowatt LLC</t>
  </si>
  <si>
    <t>Brownell Boat Works</t>
  </si>
  <si>
    <t>Mattapoisett</t>
  </si>
  <si>
    <t>Squirrel Island Solar, LLC</t>
  </si>
  <si>
    <t>VH II Westport, LLC</t>
  </si>
  <si>
    <t>Beaton-Burgess</t>
  </si>
  <si>
    <t>BEC Campanelli</t>
  </si>
  <si>
    <t>Canton</t>
  </si>
  <si>
    <t>Canton Solar II</t>
  </si>
  <si>
    <t>27 Locust Street Solar</t>
  </si>
  <si>
    <t>Freetown</t>
  </si>
  <si>
    <t>Black Cat Road Solar</t>
  </si>
  <si>
    <t>Brook Street Solar 1</t>
  </si>
  <si>
    <t>Brook Street Solar 2</t>
  </si>
  <si>
    <t>Brook Street Solar 3</t>
  </si>
  <si>
    <t>Bullock Road Solar 1</t>
  </si>
  <si>
    <t>Bullock Road Solar 2</t>
  </si>
  <si>
    <t>NRG Freeman Solar 1</t>
  </si>
  <si>
    <t>Sandwich</t>
  </si>
  <si>
    <t>NRG Freeman Solar2</t>
  </si>
  <si>
    <t>Redbrook Solar Site A</t>
  </si>
  <si>
    <t>Redbrook Solar Site C</t>
  </si>
  <si>
    <t>Redbrook Solar Site D</t>
  </si>
  <si>
    <t>Spring Street Solar</t>
  </si>
  <si>
    <t>Long Pond Road</t>
  </si>
  <si>
    <t>Brewster</t>
  </si>
  <si>
    <t>Holliston Field 2</t>
  </si>
  <si>
    <t>SED - 201 Hayden Rowe St</t>
  </si>
  <si>
    <t>Hopkinton</t>
  </si>
  <si>
    <t>418 County Rd Solar System 1</t>
  </si>
  <si>
    <t>418 County Rd Solar System 2</t>
  </si>
  <si>
    <t>418 County Rd Solar System 4</t>
  </si>
  <si>
    <t>418 County Rd System 3</t>
  </si>
  <si>
    <t>Alternate Power and Energy (DUPLICATE W/ PROD)</t>
  </si>
  <si>
    <t>Brier Solar 1</t>
  </si>
  <si>
    <t>Cambridge Community Housing, Inc. - Magazine St</t>
  </si>
  <si>
    <t>Cambridge</t>
  </si>
  <si>
    <t>Cornerstone Village Cohousing</t>
  </si>
  <si>
    <t>Lazy A Solar</t>
  </si>
  <si>
    <t>Mashpee Commons II LLC</t>
  </si>
  <si>
    <t>Mashpee</t>
  </si>
  <si>
    <t>Pemberton Place Condominium Association - Pemberto</t>
  </si>
  <si>
    <t>Sippican Community Solar Garden, LLC</t>
  </si>
  <si>
    <t>The Lofts at Westinghouse</t>
  </si>
  <si>
    <t>Boston</t>
  </si>
  <si>
    <t>Brewster Community Solar Garden LLC</t>
  </si>
  <si>
    <t>Solar Choice 1</t>
  </si>
  <si>
    <t>Wilmington</t>
  </si>
  <si>
    <t>Solar Choice 2</t>
  </si>
  <si>
    <t>Shrewsbury Community Solar</t>
  </si>
  <si>
    <t>Shrewsbury</t>
  </si>
  <si>
    <t>Sterling Municipal</t>
  </si>
  <si>
    <t>Sterling Community Solar</t>
  </si>
  <si>
    <t>Sterling</t>
  </si>
  <si>
    <t>WBMLP Solar</t>
  </si>
  <si>
    <t>West Boylston</t>
  </si>
  <si>
    <t>WMECO (DBA EverSource)</t>
  </si>
  <si>
    <t>CEC WMECO Solar Array 1 Huntington</t>
  </si>
  <si>
    <t>Hadley</t>
  </si>
  <si>
    <t>Hadley 2 Solar</t>
  </si>
  <si>
    <t>Hatfield Renewables</t>
  </si>
  <si>
    <t>Hatfield</t>
  </si>
  <si>
    <t>Ludlow - Center St. Site 1</t>
  </si>
  <si>
    <t>Ludlow</t>
  </si>
  <si>
    <t>Ludlow - Center St. Site 2</t>
  </si>
  <si>
    <t>Ludlow - Center St. Site 3</t>
  </si>
  <si>
    <t>BVD Churchill Solar</t>
  </si>
  <si>
    <t>Pittsfield</t>
  </si>
  <si>
    <t>BVD Manzollini Solar</t>
  </si>
  <si>
    <t>BVD Nichols Solar</t>
  </si>
  <si>
    <t>Hinsdale</t>
  </si>
  <si>
    <t>Syncarpha Hancock I</t>
  </si>
  <si>
    <t>Syncarpha Hancock II</t>
  </si>
  <si>
    <t>Syncarpha Hancock III</t>
  </si>
  <si>
    <t>Baltimore</t>
  </si>
  <si>
    <t>University Park Community Solar LLC</t>
  </si>
  <si>
    <t>University Park</t>
  </si>
  <si>
    <t>1st Street Northeast Solar Project</t>
  </si>
  <si>
    <t>Sartell</t>
  </si>
  <si>
    <t>2015 Community Solar Garden</t>
  </si>
  <si>
    <t>Moorhead</t>
  </si>
  <si>
    <t>2016 Community Solar Garden</t>
  </si>
  <si>
    <t>2017 Clay County's Community Solar Garden</t>
  </si>
  <si>
    <t>2017 Community Solar Garden</t>
  </si>
  <si>
    <t>2017 Concordia's Community Solar Garden</t>
  </si>
  <si>
    <t>2017 MSUM's Community Solar Garden</t>
  </si>
  <si>
    <t>2018 Community Solar Garden</t>
  </si>
  <si>
    <t>330th Street West Solar Project</t>
  </si>
  <si>
    <t>Northfield</t>
  </si>
  <si>
    <t>58th Ave Solar Project</t>
  </si>
  <si>
    <t>Clear Lake</t>
  </si>
  <si>
    <t>Anderson Garden</t>
  </si>
  <si>
    <t>Cokato</t>
  </si>
  <si>
    <t>Andromeda CSG1, LLC*</t>
  </si>
  <si>
    <t>Lester Prairie</t>
  </si>
  <si>
    <t>Antares</t>
  </si>
  <si>
    <t>Tracy</t>
  </si>
  <si>
    <t>Antlia CSG1, LLC*</t>
  </si>
  <si>
    <t>Edgerton</t>
  </si>
  <si>
    <t>Arcturus Community Solar Gardens, LLC</t>
  </si>
  <si>
    <t>Kasota</t>
  </si>
  <si>
    <t>Argo Navis CSG1, LLC</t>
  </si>
  <si>
    <t>Scandia</t>
  </si>
  <si>
    <t>Aries CSG1, LLC*</t>
  </si>
  <si>
    <t>Claremont</t>
  </si>
  <si>
    <t>Armstrong</t>
  </si>
  <si>
    <t>Glenwood</t>
  </si>
  <si>
    <t>Aspen</t>
  </si>
  <si>
    <t>Montrose</t>
  </si>
  <si>
    <t>Auriga Community Solar Garden, LLC</t>
  </si>
  <si>
    <t>Slayton</t>
  </si>
  <si>
    <t>Barnesville Community Solar Garden</t>
  </si>
  <si>
    <t>Barnesville</t>
  </si>
  <si>
    <t>Barone</t>
  </si>
  <si>
    <t>Winsted</t>
  </si>
  <si>
    <t>Bartlett</t>
  </si>
  <si>
    <t>Starbuck</t>
  </si>
  <si>
    <t>Benton Blyleven</t>
  </si>
  <si>
    <t>Sauk Rapids</t>
  </si>
  <si>
    <t>Betcher</t>
  </si>
  <si>
    <t>Goodhue</t>
  </si>
  <si>
    <t>Bethel ELCA</t>
  </si>
  <si>
    <t>Minneapolis</t>
  </si>
  <si>
    <t>Big Lake</t>
  </si>
  <si>
    <t>Big Lake Solar Project</t>
  </si>
  <si>
    <t>Bolduan</t>
  </si>
  <si>
    <t>New Richland</t>
  </si>
  <si>
    <t>Brase</t>
  </si>
  <si>
    <t>Waseca</t>
  </si>
  <si>
    <t>Buhl Family CSG</t>
  </si>
  <si>
    <t>Tyler</t>
  </si>
  <si>
    <t>Caelum CSG1, LLC*</t>
  </si>
  <si>
    <t>Foley</t>
  </si>
  <si>
    <t>Capella , LLC*</t>
  </si>
  <si>
    <t>Pipestone</t>
  </si>
  <si>
    <t>Carina</t>
  </si>
  <si>
    <t>Zumbro Falls</t>
  </si>
  <si>
    <t>Carver Gladden</t>
  </si>
  <si>
    <t>Norwood Young America</t>
  </si>
  <si>
    <t>CEF Edina Community Solar</t>
  </si>
  <si>
    <t>Edina</t>
  </si>
  <si>
    <t>CEF Shiloh Community Solar</t>
  </si>
  <si>
    <t>Centaurus CSG1, LLC*</t>
  </si>
  <si>
    <t>Maynard</t>
  </si>
  <si>
    <t>Chiscago Community Solar</t>
  </si>
  <si>
    <t>Taylors Falls</t>
  </si>
  <si>
    <t>Community Solar for Community Action</t>
  </si>
  <si>
    <t>Backus</t>
  </si>
  <si>
    <t>Community Solar Phase 1</t>
  </si>
  <si>
    <t>Brainerd</t>
  </si>
  <si>
    <t>Community Solar Phase 2</t>
  </si>
  <si>
    <t>Cornille</t>
  </si>
  <si>
    <t>North Branch</t>
  </si>
  <si>
    <t>Corvus</t>
  </si>
  <si>
    <t>Mankato</t>
  </si>
  <si>
    <t>Cottage Grove 1</t>
  </si>
  <si>
    <t>Cottage Grove</t>
  </si>
  <si>
    <t>Cottage Grove PV</t>
  </si>
  <si>
    <t>County Trail West Solar</t>
  </si>
  <si>
    <t>Jordan</t>
  </si>
  <si>
    <t>Crater CSG1, LLC*</t>
  </si>
  <si>
    <t>Granite Falls</t>
  </si>
  <si>
    <t>Delphinus</t>
  </si>
  <si>
    <t>Detroit Lakes Community Solar Garden</t>
  </si>
  <si>
    <t>Detroit Lakes</t>
  </si>
  <si>
    <t>Dodge Unit</t>
  </si>
  <si>
    <t>Kasson</t>
  </si>
  <si>
    <t>DodgeSun</t>
  </si>
  <si>
    <t>Dundas Solar Farm</t>
  </si>
  <si>
    <t>Eichtens CSG</t>
  </si>
  <si>
    <t>Center City</t>
  </si>
  <si>
    <t>Eichtens II CSG</t>
  </si>
  <si>
    <t>Equuleus CSG1, LLC*</t>
  </si>
  <si>
    <t>Rosemount</t>
  </si>
  <si>
    <t>Farmington</t>
  </si>
  <si>
    <t>Foreman's Hill</t>
  </si>
  <si>
    <t>Red Wing</t>
  </si>
  <si>
    <t>Forest Lake</t>
  </si>
  <si>
    <t>Fox PV</t>
  </si>
  <si>
    <t>Foxtrot</t>
  </si>
  <si>
    <t>Cold Spring</t>
  </si>
  <si>
    <t>Gemini CSG1, LLC*</t>
  </si>
  <si>
    <t>Kenyon</t>
  </si>
  <si>
    <t>Gopher</t>
  </si>
  <si>
    <t>Greenway-Impact</t>
  </si>
  <si>
    <t>Gregor</t>
  </si>
  <si>
    <t>Waterville</t>
  </si>
  <si>
    <t>Grimm</t>
  </si>
  <si>
    <t>Buffalo Lake</t>
  </si>
  <si>
    <t>Guse</t>
  </si>
  <si>
    <t>Janesville</t>
  </si>
  <si>
    <t>Hennepin Kaat</t>
  </si>
  <si>
    <t>Corcoran</t>
  </si>
  <si>
    <t>Heyer</t>
  </si>
  <si>
    <t>Morristown</t>
  </si>
  <si>
    <t>Hickory</t>
  </si>
  <si>
    <t>Waverly</t>
  </si>
  <si>
    <t>Highlander</t>
  </si>
  <si>
    <t>Highway 7 Solar</t>
  </si>
  <si>
    <t>Watertown</t>
  </si>
  <si>
    <t>Huneke I</t>
  </si>
  <si>
    <t>Zumbrota</t>
  </si>
  <si>
    <t>Huneke II</t>
  </si>
  <si>
    <t>Hwy 14 Holdco*</t>
  </si>
  <si>
    <t>Byron</t>
  </si>
  <si>
    <t>IMS Garden</t>
  </si>
  <si>
    <t>St. Joseph</t>
  </si>
  <si>
    <t>Johnson CSG</t>
  </si>
  <si>
    <t>Johnson I</t>
  </si>
  <si>
    <t>Lindstrom</t>
  </si>
  <si>
    <t>Johnson II</t>
  </si>
  <si>
    <t>Kilo</t>
  </si>
  <si>
    <t>Koppelman</t>
  </si>
  <si>
    <t>Eagle Lake</t>
  </si>
  <si>
    <t>Kramer CSG</t>
  </si>
  <si>
    <t>Hector</t>
  </si>
  <si>
    <t>Krause</t>
  </si>
  <si>
    <t>Renville</t>
  </si>
  <si>
    <t>Lahr</t>
  </si>
  <si>
    <t>Lake Waconia Solar</t>
  </si>
  <si>
    <t>Waconia</t>
  </si>
  <si>
    <t>Ledeboer I</t>
  </si>
  <si>
    <t>Prinsburg</t>
  </si>
  <si>
    <t>Central Municipal Power Agency/Services</t>
  </si>
  <si>
    <t>Lemond Solar</t>
  </si>
  <si>
    <t>Owatonna</t>
  </si>
  <si>
    <t>Southern Minnesota Municipal Power Agency</t>
  </si>
  <si>
    <t>Leo Community Solar, LLC</t>
  </si>
  <si>
    <t>Libra Community Solar Garden, LLC</t>
  </si>
  <si>
    <t>Lind Garden</t>
  </si>
  <si>
    <t>Young America</t>
  </si>
  <si>
    <t>Lindstrom CSG 1</t>
  </si>
  <si>
    <t>Lyra</t>
  </si>
  <si>
    <t>Mapleton CSG1, LLC*</t>
  </si>
  <si>
    <t>Mapleton</t>
  </si>
  <si>
    <t>Marmas</t>
  </si>
  <si>
    <t>St. Cloud</t>
  </si>
  <si>
    <t>McHattie</t>
  </si>
  <si>
    <t>Met Council Blue Lake</t>
  </si>
  <si>
    <t>Shakopee</t>
  </si>
  <si>
    <t>Met Council Empire</t>
  </si>
  <si>
    <t>Michael</t>
  </si>
  <si>
    <t>Freeport</t>
  </si>
  <si>
    <t>MInnesota Power Community Solar Duluth</t>
  </si>
  <si>
    <t>Duluth</t>
  </si>
  <si>
    <t>Minnesota Power Community Solar Wrenshall</t>
  </si>
  <si>
    <t>Wrenshall</t>
  </si>
  <si>
    <t>MN - Feely</t>
  </si>
  <si>
    <t>MN - Stolee</t>
  </si>
  <si>
    <t>MN CSG 4</t>
  </si>
  <si>
    <t>Monticello Solar Project</t>
  </si>
  <si>
    <t>Monticello</t>
  </si>
  <si>
    <t>Morgan CSG1, LLC*</t>
  </si>
  <si>
    <t>Morgan</t>
  </si>
  <si>
    <t>MSC -Wash CSG</t>
  </si>
  <si>
    <t>Hastings</t>
  </si>
  <si>
    <t>MSC Carve-Kreye</t>
  </si>
  <si>
    <t>Mayer</t>
  </si>
  <si>
    <t>NES - CF of Tyler CSG A</t>
  </si>
  <si>
    <t>NES - CF of Vetter Estates</t>
  </si>
  <si>
    <t>NES-CF of MN Lake</t>
  </si>
  <si>
    <t>Minnesota Lake</t>
  </si>
  <si>
    <t>Nesvold</t>
  </si>
  <si>
    <t>New Germany Solar</t>
  </si>
  <si>
    <t>New Germany</t>
  </si>
  <si>
    <t>Northern Solar</t>
  </si>
  <si>
    <t>Bemidji</t>
  </si>
  <si>
    <t>Northfield CSG</t>
  </si>
  <si>
    <t>Northfield Holdco LLC</t>
  </si>
  <si>
    <t>Novel - Oya of Mapleton</t>
  </si>
  <si>
    <t>Novel - Oya of Montevideo</t>
  </si>
  <si>
    <t>Montevideo</t>
  </si>
  <si>
    <t>Novel CSG Faircon</t>
  </si>
  <si>
    <t>St. Paul</t>
  </si>
  <si>
    <t>Novel CSG of Osakis/Villard A</t>
  </si>
  <si>
    <t>Osakis</t>
  </si>
  <si>
    <t>Novel CSG of Schlomann</t>
  </si>
  <si>
    <t>Butterfield</t>
  </si>
  <si>
    <t>Novel CSG of Twin Pine Farm</t>
  </si>
  <si>
    <t>Novel CSG of Vetter Farms B</t>
  </si>
  <si>
    <t>Novel CSG of Werner</t>
  </si>
  <si>
    <t>Novel CSG of Winona A</t>
  </si>
  <si>
    <t>Minnesota City</t>
  </si>
  <si>
    <t>Nystuen</t>
  </si>
  <si>
    <t>Orion CSG1, LLC*</t>
  </si>
  <si>
    <t>Paynesville Community Solar</t>
  </si>
  <si>
    <t>Paynesville</t>
  </si>
  <si>
    <t>Pegasus CSG1, LLC*</t>
  </si>
  <si>
    <t>Brooten</t>
  </si>
  <si>
    <t>People's Community Solar</t>
  </si>
  <si>
    <t>Elgin</t>
  </si>
  <si>
    <t>Pine Island</t>
  </si>
  <si>
    <t>Pollux CSG1, LLC*</t>
  </si>
  <si>
    <t>New Prague</t>
  </si>
  <si>
    <t>Porter Way</t>
  </si>
  <si>
    <t>Pueblo Avenue Solar</t>
  </si>
  <si>
    <t>Red Maple</t>
  </si>
  <si>
    <t>Cleveland</t>
  </si>
  <si>
    <t>Red Wing SD</t>
  </si>
  <si>
    <t>Renewable Rays - Rushford</t>
  </si>
  <si>
    <t>Rushford</t>
  </si>
  <si>
    <t>Rengstorf</t>
  </si>
  <si>
    <t>Courtland</t>
  </si>
  <si>
    <t>Richmond</t>
  </si>
  <si>
    <t>River Road Solar Project</t>
  </si>
  <si>
    <t>RJC I</t>
  </si>
  <si>
    <t>RJC II</t>
  </si>
  <si>
    <t>Rosemount CSG</t>
  </si>
  <si>
    <t>Sagitta Community Solar Garden, LLC</t>
  </si>
  <si>
    <t>Clara City</t>
  </si>
  <si>
    <t>Scandia Trail North Solar Project</t>
  </si>
  <si>
    <t>School Sisters of Notre Dame</t>
  </si>
  <si>
    <t>Seneca</t>
  </si>
  <si>
    <t>Eagan</t>
  </si>
  <si>
    <t>Sherburne</t>
  </si>
  <si>
    <t>Sherburne North Solar Project</t>
  </si>
  <si>
    <t>SolarWise</t>
  </si>
  <si>
    <t>Ramsey</t>
  </si>
  <si>
    <t>Two Harbors</t>
  </si>
  <si>
    <t>Park Rapids</t>
  </si>
  <si>
    <t>Spicer</t>
  </si>
  <si>
    <t>Solarwise</t>
  </si>
  <si>
    <t>Alexandria</t>
  </si>
  <si>
    <t>South Street West Solar Project</t>
  </si>
  <si>
    <t>Belle Plaine</t>
  </si>
  <si>
    <t>Spica CSG1, LLC*</t>
  </si>
  <si>
    <t>Lake Lillian</t>
  </si>
  <si>
    <t>St. Cloud CSG</t>
  </si>
  <si>
    <t>Stamer</t>
  </si>
  <si>
    <t>Stearns Bremer</t>
  </si>
  <si>
    <t>SunRise Community Solar</t>
  </si>
  <si>
    <t>Taurus CSG, LLC</t>
  </si>
  <si>
    <t>Theis</t>
  </si>
  <si>
    <t>St. Michael</t>
  </si>
  <si>
    <t>TJ Farms</t>
  </si>
  <si>
    <t>Ursa CSG1, LLC*</t>
  </si>
  <si>
    <t>USS Big Lake 1 LLC</t>
  </si>
  <si>
    <t>USS Brockway Solar LLC</t>
  </si>
  <si>
    <t>USS Dubhe Solar LLC</t>
  </si>
  <si>
    <t>USS Good Solar LLC</t>
  </si>
  <si>
    <t>Stacy</t>
  </si>
  <si>
    <t>USS JJ Solar LLC</t>
  </si>
  <si>
    <t>USS Kasch Solar LLC</t>
  </si>
  <si>
    <t>USS Nillie Corn Solar LLC</t>
  </si>
  <si>
    <t>USS Norelius Solar LLC</t>
  </si>
  <si>
    <t>USS Rockpoint Solar LLC</t>
  </si>
  <si>
    <t>USS Solar Dawn LLC</t>
  </si>
  <si>
    <t>USS Solar Rapids LLC</t>
  </si>
  <si>
    <t>USS Walrus Solar LLC</t>
  </si>
  <si>
    <t>Vega CSG1, LLC*</t>
  </si>
  <si>
    <t>Veseli Solar I</t>
  </si>
  <si>
    <t>Wabasha</t>
  </si>
  <si>
    <t>Walz Garden</t>
  </si>
  <si>
    <t>WasecaSun CSG</t>
  </si>
  <si>
    <t>Waterford Holdco LLC Unit 3</t>
  </si>
  <si>
    <t>Waterville Community Solar Farm</t>
  </si>
  <si>
    <t>Webster CSG</t>
  </si>
  <si>
    <t>Winegar CSG LLC</t>
  </si>
  <si>
    <t>Wright Cuddyer</t>
  </si>
  <si>
    <t>Wyoming 2 PV</t>
  </si>
  <si>
    <t>Wyoming</t>
  </si>
  <si>
    <t>Zumbro Solar</t>
  </si>
  <si>
    <t>AECI headquarters</t>
  </si>
  <si>
    <t>Lutsen</t>
  </si>
  <si>
    <t>Pelican Rapids</t>
  </si>
  <si>
    <t>LREC Community Solar Phase 2</t>
  </si>
  <si>
    <t>McLeod Co-op Community Solar</t>
  </si>
  <si>
    <t>Glencoe</t>
  </si>
  <si>
    <t>Meeker Cooperative’s Solar</t>
  </si>
  <si>
    <t>Litchfield</t>
  </si>
  <si>
    <t>North Itasca Community Solar</t>
  </si>
  <si>
    <t>Bigfork</t>
  </si>
  <si>
    <t>Lamberton</t>
  </si>
  <si>
    <t>South Central Electric Community solar array</t>
  </si>
  <si>
    <t>Lake Crystal</t>
  </si>
  <si>
    <t>WH Project 1</t>
  </si>
  <si>
    <t>Rockford</t>
  </si>
  <si>
    <t>WH Project 2</t>
  </si>
  <si>
    <t>WH Project 3</t>
  </si>
  <si>
    <t>WH Project 4</t>
  </si>
  <si>
    <t>Medina</t>
  </si>
  <si>
    <t>Independence</t>
  </si>
  <si>
    <t>Independence Community Solar (Phase 2, former Rockwood golf course location)</t>
  </si>
  <si>
    <t>Solartech</t>
  </si>
  <si>
    <t>Kearney</t>
  </si>
  <si>
    <t>SHARES DU SOLEIL</t>
  </si>
  <si>
    <t>Red Lodge</t>
  </si>
  <si>
    <t>Cooperative Solar</t>
  </si>
  <si>
    <t>Lewistown</t>
  </si>
  <si>
    <t>Solar Utility Network (SUN)</t>
  </si>
  <si>
    <t>Kalispell</t>
  </si>
  <si>
    <t>Community Solar Phase II</t>
  </si>
  <si>
    <t>Phase I</t>
  </si>
  <si>
    <t>Lolo</t>
  </si>
  <si>
    <t>Phase II</t>
  </si>
  <si>
    <t>Frenchtown</t>
  </si>
  <si>
    <t>MEC Solarshare K3 Garden</t>
  </si>
  <si>
    <t>Bonner</t>
  </si>
  <si>
    <t>Valley Solar</t>
  </si>
  <si>
    <t>Victor</t>
  </si>
  <si>
    <t>Prairie Sun Community Solar</t>
  </si>
  <si>
    <t>Fargo</t>
  </si>
  <si>
    <t>KCEC Community Solar Program</t>
  </si>
  <si>
    <t>Taos</t>
  </si>
  <si>
    <t>4354-99737</t>
  </si>
  <si>
    <t>Cortlandt</t>
  </si>
  <si>
    <t>Brooklyn</t>
  </si>
  <si>
    <t>Bronx</t>
  </si>
  <si>
    <t>Peekskill</t>
  </si>
  <si>
    <t>Buchanan</t>
  </si>
  <si>
    <t>4884-100712</t>
  </si>
  <si>
    <t>Brentwood</t>
  </si>
  <si>
    <t>East Hampton</t>
  </si>
  <si>
    <t>4629-100319</t>
  </si>
  <si>
    <t>Center Moriches</t>
  </si>
  <si>
    <t>Rome</t>
  </si>
  <si>
    <t>Gouverneur</t>
  </si>
  <si>
    <t>Oppenheim</t>
  </si>
  <si>
    <t>Rotterdam</t>
  </si>
  <si>
    <t>Homer</t>
  </si>
  <si>
    <t>4548-101786</t>
  </si>
  <si>
    <t>Johnsonville</t>
  </si>
  <si>
    <t>4575-47773</t>
  </si>
  <si>
    <t>Tonawanda</t>
  </si>
  <si>
    <t>4758-98942</t>
  </si>
  <si>
    <t>Germantown</t>
  </si>
  <si>
    <t>5247-100878</t>
  </si>
  <si>
    <t>Millport</t>
  </si>
  <si>
    <t>5247-97697</t>
  </si>
  <si>
    <t>Trumansburg</t>
  </si>
  <si>
    <t>5408-98139</t>
  </si>
  <si>
    <t>Callicoon</t>
  </si>
  <si>
    <t>Ithaca</t>
  </si>
  <si>
    <t>Beaver Dams</t>
  </si>
  <si>
    <t>Johnson City</t>
  </si>
  <si>
    <t>Averill Park</t>
  </si>
  <si>
    <t>North Salem</t>
  </si>
  <si>
    <t>5063-94972</t>
  </si>
  <si>
    <t>Mechanicville</t>
  </si>
  <si>
    <t>Ontario</t>
  </si>
  <si>
    <t>Parma</t>
  </si>
  <si>
    <t>Hilton</t>
  </si>
  <si>
    <t>Palmer Array</t>
  </si>
  <si>
    <t>Austin</t>
  </si>
  <si>
    <t>La Loma</t>
  </si>
  <si>
    <t>BEC Community Solar</t>
  </si>
  <si>
    <t>Leakey</t>
  </si>
  <si>
    <t>CoServ Solar Station</t>
  </si>
  <si>
    <t>Krugerville</t>
  </si>
  <si>
    <t>Roofless Solar</t>
  </si>
  <si>
    <t>Adkins</t>
  </si>
  <si>
    <t>El Paso Electric Co.</t>
  </si>
  <si>
    <t>El Paso Electric Community Solar</t>
  </si>
  <si>
    <t>El Paso</t>
  </si>
  <si>
    <t>Go Local Solar Texas Dakota Solar Park</t>
  </si>
  <si>
    <t>Meridian</t>
  </si>
  <si>
    <t>Go Local Solar Texas Gable Solar Park</t>
  </si>
  <si>
    <t>Wallis</t>
  </si>
  <si>
    <t>SunHub</t>
  </si>
  <si>
    <t>Gonzales</t>
  </si>
  <si>
    <t>Synergy Solar</t>
  </si>
  <si>
    <t>United Community Solar plant</t>
  </si>
  <si>
    <t>Clifton</t>
  </si>
  <si>
    <t>SunSmart Community Solar Facility</t>
  </si>
  <si>
    <t>St. George</t>
  </si>
  <si>
    <t>SunShares Lakeside Ave Solar</t>
  </si>
  <si>
    <t>Burlington</t>
  </si>
  <si>
    <t>Acorn Energy Solar One (AESO)</t>
  </si>
  <si>
    <t>Middlebury</t>
  </si>
  <si>
    <t>Mad River Community Solar Farm</t>
  </si>
  <si>
    <t>Waitsfield</t>
  </si>
  <si>
    <t>Boardman Hill Solar Farm</t>
  </si>
  <si>
    <t>West Rutland</t>
  </si>
  <si>
    <t>Charlotte Community Shared Solar Farm</t>
  </si>
  <si>
    <t>Charlotte</t>
  </si>
  <si>
    <t>Ten Stones Community Solar Collective</t>
  </si>
  <si>
    <t>Putney Community Solar Array</t>
  </si>
  <si>
    <t>Putney</t>
  </si>
  <si>
    <t>Coyote Ridge Community Solar</t>
  </si>
  <si>
    <t>Westford</t>
  </si>
  <si>
    <t>Saxtons River Solar Collective</t>
  </si>
  <si>
    <t>Saxtons River</t>
  </si>
  <si>
    <t>Margery Evans Community Solar Array</t>
  </si>
  <si>
    <t>Guilford</t>
  </si>
  <si>
    <t>199 E. Village Road - Waterford Project</t>
  </si>
  <si>
    <t>Waterford</t>
  </si>
  <si>
    <t>Tannery Brook</t>
  </si>
  <si>
    <t>Groton</t>
  </si>
  <si>
    <t>Timberworks</t>
  </si>
  <si>
    <t>Chester CPG</t>
  </si>
  <si>
    <t>Chester</t>
  </si>
  <si>
    <t>Londonderry Garden</t>
  </si>
  <si>
    <t>Londonderry</t>
  </si>
  <si>
    <t>Richmond Solar Farm</t>
  </si>
  <si>
    <t>Thetford- Strafford Community Solar</t>
  </si>
  <si>
    <t>Thetford</t>
  </si>
  <si>
    <t>Rutland Community Solar Array</t>
  </si>
  <si>
    <t>Stickney Brook Community Solar</t>
  </si>
  <si>
    <t>Dummerston</t>
  </si>
  <si>
    <t>Guilford Center Road</t>
  </si>
  <si>
    <t>East Hill Rd Community Solar</t>
  </si>
  <si>
    <t>Townshend</t>
  </si>
  <si>
    <t>Scholl Solar Farm</t>
  </si>
  <si>
    <t>River Rd Comminity Solar</t>
  </si>
  <si>
    <t>Townshed Community Solar</t>
  </si>
  <si>
    <t>Soveren Community Solar I</t>
  </si>
  <si>
    <t>Brattleboro</t>
  </si>
  <si>
    <t>Precision Drive Solar</t>
  </si>
  <si>
    <t>Springfield</t>
  </si>
  <si>
    <t>Middlebury Service Center</t>
  </si>
  <si>
    <t>Grand Isle Project</t>
  </si>
  <si>
    <t>Grand Isle</t>
  </si>
  <si>
    <t>Alburgh Solar Farm</t>
  </si>
  <si>
    <t>Alburgh</t>
  </si>
  <si>
    <t>Hinesburg Project</t>
  </si>
  <si>
    <t>Hinesburg</t>
  </si>
  <si>
    <t>Community Solar Program</t>
  </si>
  <si>
    <t>Spokane</t>
  </si>
  <si>
    <t>Benton REA Co-op Solar</t>
  </si>
  <si>
    <t>West Richland</t>
  </si>
  <si>
    <t>Renewable Energy Park</t>
  </si>
  <si>
    <t>Ellensburg</t>
  </si>
  <si>
    <t>Jefferson Park Shelters</t>
  </si>
  <si>
    <t>Seattle</t>
  </si>
  <si>
    <t>Seattle Aquarium</t>
  </si>
  <si>
    <t>Capitol Hill EcoDistrict Projet</t>
  </si>
  <si>
    <t>Phinney Ridge Project</t>
  </si>
  <si>
    <t>Community Solar Project 1</t>
  </si>
  <si>
    <t>Tacoma</t>
  </si>
  <si>
    <t>Community Solar Project 2</t>
  </si>
  <si>
    <t>Community Solar Project 3</t>
  </si>
  <si>
    <t>Community Solar Project 4</t>
  </si>
  <si>
    <t>Inland Community Solar</t>
  </si>
  <si>
    <t>Inland Community Solar addition</t>
  </si>
  <si>
    <t>Winthrop</t>
  </si>
  <si>
    <t>Winthrop Community Solar</t>
  </si>
  <si>
    <t>Community Solar</t>
  </si>
  <si>
    <t>Anacortes</t>
  </si>
  <si>
    <t>Frances Anderson Center Solar Project</t>
  </si>
  <si>
    <t>Edmonds</t>
  </si>
  <si>
    <t>Ely Community Solar Project</t>
  </si>
  <si>
    <t>Kennewick</t>
  </si>
  <si>
    <t>Old Inland Empire Community Solar Project</t>
  </si>
  <si>
    <t>Prosser</t>
  </si>
  <si>
    <t>Clark Community Solar Project 1</t>
  </si>
  <si>
    <t>Vancouver</t>
  </si>
  <si>
    <t>Clark Community Solar Project 2</t>
  </si>
  <si>
    <t>Clark Community Solar Project 3</t>
  </si>
  <si>
    <t>Clark Community Solar Project 4</t>
  </si>
  <si>
    <t>Clark Community Solar Project 5</t>
  </si>
  <si>
    <t>Cowlitz Community Solar</t>
  </si>
  <si>
    <t>Longview</t>
  </si>
  <si>
    <t>Franklin PUD Community Solar Project</t>
  </si>
  <si>
    <t>Pasco</t>
  </si>
  <si>
    <t>Twispworks</t>
  </si>
  <si>
    <t>Twisp</t>
  </si>
  <si>
    <t>PUD 3's Shared Solar</t>
  </si>
  <si>
    <t>Shelton</t>
  </si>
  <si>
    <t>Tanner Electric Community Solar</t>
  </si>
  <si>
    <t>North Bend</t>
  </si>
  <si>
    <t>Community Rays Array</t>
  </si>
  <si>
    <t>Barron</t>
  </si>
  <si>
    <t>Bayfield Electric Solar Garden</t>
  </si>
  <si>
    <t>Iron River</t>
  </si>
  <si>
    <t>Clark Electric Community Solar</t>
  </si>
  <si>
    <t>Greenwood</t>
  </si>
  <si>
    <t>SunDEC Community Solar</t>
  </si>
  <si>
    <t>Menomonie</t>
  </si>
  <si>
    <t>MemberSolar</t>
  </si>
  <si>
    <t>Eau Claire</t>
  </si>
  <si>
    <t>Madison Gas and Electric</t>
  </si>
  <si>
    <t>MGE Shared Solar</t>
  </si>
  <si>
    <t>New Richmond Community Solar Garden</t>
  </si>
  <si>
    <t>Solar*Connect Community Eau Claire</t>
  </si>
  <si>
    <t>Solar*Connect Community Cashton/La Crosse</t>
  </si>
  <si>
    <t>Sparta</t>
  </si>
  <si>
    <t>SunnyOak Community Solar Garden</t>
  </si>
  <si>
    <t>Necedah</t>
  </si>
  <si>
    <t>Richland Electric Transitions Community Solar Array</t>
  </si>
  <si>
    <t>Hillsboro</t>
  </si>
  <si>
    <t>River Falls Community Solar</t>
  </si>
  <si>
    <t>River Falls</t>
  </si>
  <si>
    <t>St. Croix Electric Cooperative</t>
  </si>
  <si>
    <t>Sunflower 1</t>
  </si>
  <si>
    <t>Hammond</t>
  </si>
  <si>
    <t>Bright Horizons Community Solar Project</t>
  </si>
  <si>
    <t>Community Solar Farm</t>
  </si>
  <si>
    <t>Westby</t>
  </si>
  <si>
    <t>Delavan Community Solar</t>
  </si>
  <si>
    <t>Delavan</t>
  </si>
  <si>
    <t>MGED Solar Community Project 2</t>
  </si>
  <si>
    <t>Lakeville</t>
  </si>
  <si>
    <t>Farm To Market Solar</t>
  </si>
  <si>
    <t>Sealy</t>
  </si>
  <si>
    <t>Orange Grove</t>
  </si>
  <si>
    <t>Cooperative Solar Program</t>
  </si>
  <si>
    <t>Harbor Community Solar</t>
  </si>
  <si>
    <t>Gig Harbor</t>
  </si>
  <si>
    <t>Kingston Community Solar</t>
  </si>
  <si>
    <t>Walnut Springs</t>
  </si>
  <si>
    <t>Project #1</t>
  </si>
  <si>
    <t>Spokane Valley</t>
  </si>
  <si>
    <t>Project #2</t>
  </si>
  <si>
    <t>CU Solar Initiative/Farm (Owned by Strata Solar)</t>
  </si>
  <si>
    <t>Boone Electric Community Solar Farm</t>
  </si>
  <si>
    <t>Lambert Community Solar Project</t>
  </si>
  <si>
    <t>Bridgeton</t>
  </si>
  <si>
    <t>Denver</t>
  </si>
  <si>
    <t>Golden</t>
  </si>
  <si>
    <t>Boulder</t>
  </si>
  <si>
    <t>Breckenridge</t>
  </si>
  <si>
    <t>Aurora</t>
  </si>
  <si>
    <t>Lafayette</t>
  </si>
  <si>
    <t>Grand Junction</t>
  </si>
  <si>
    <t>Watkins</t>
  </si>
  <si>
    <t>Waktins</t>
  </si>
  <si>
    <t>Leadville</t>
  </si>
  <si>
    <t>Antonito</t>
  </si>
  <si>
    <t>Arvada</t>
  </si>
  <si>
    <t>La Jara</t>
  </si>
  <si>
    <t>Platteville</t>
  </si>
  <si>
    <t>Gilcrest</t>
  </si>
  <si>
    <t>Parachute</t>
  </si>
  <si>
    <t>Alamosa</t>
  </si>
  <si>
    <t>Greeley</t>
  </si>
  <si>
    <t>Palisade</t>
  </si>
  <si>
    <t>Paradox Valley Solar Array</t>
  </si>
  <si>
    <t>Bedrock</t>
  </si>
  <si>
    <t>San Miguel Power Association Solar Garden</t>
  </si>
  <si>
    <t>Norwood</t>
  </si>
  <si>
    <t>Sharing Sun community solar</t>
  </si>
  <si>
    <t>Eugene</t>
  </si>
  <si>
    <t>Lane Electric’s Community Solar Garden</t>
  </si>
  <si>
    <t>Shared Solar</t>
  </si>
  <si>
    <t>Bend</t>
  </si>
  <si>
    <t>Solar Pioneer II</t>
  </si>
  <si>
    <t>Ashland</t>
  </si>
  <si>
    <t>Sol Partners Cooperative Solar Farm</t>
  </si>
  <si>
    <t>Brighton</t>
  </si>
  <si>
    <t>Mid-Valley Community Solar Array</t>
  </si>
  <si>
    <t>Basalt</t>
  </si>
  <si>
    <t>Spartan Solar</t>
  </si>
  <si>
    <t>Cadillac</t>
  </si>
  <si>
    <t>Delta Montrose Community Solar Array</t>
  </si>
  <si>
    <t>Cherryland Electric Cooperative</t>
  </si>
  <si>
    <t>Solar Up North Alliance</t>
  </si>
  <si>
    <t>Grawn</t>
  </si>
  <si>
    <t>Solar Assist Cooperative Garden</t>
  </si>
  <si>
    <t>Cortez</t>
  </si>
  <si>
    <t>EEA/GRID CO Solar Garden</t>
  </si>
  <si>
    <t>Midwest Energy and Communications</t>
  </si>
  <si>
    <t>SpartanSolar-MEC</t>
  </si>
  <si>
    <t>Cassopolis</t>
  </si>
  <si>
    <t>Garfield County Airport Solar Array</t>
  </si>
  <si>
    <t>Grand Valley Power Solar Farm</t>
  </si>
  <si>
    <t>Venetucci Farm Solar Garden</t>
  </si>
  <si>
    <t>Colorado Springs</t>
  </si>
  <si>
    <t>Good Shepherd Solar Garden</t>
  </si>
  <si>
    <t>Colorado Spring Utilities Pilot Community Solar Project 2</t>
  </si>
  <si>
    <t>Colorado Springs Community Solar Array</t>
  </si>
  <si>
    <t>Poudre Valley Rural Electric Association</t>
  </si>
  <si>
    <t>PVREA Headquarters Solar Array</t>
  </si>
  <si>
    <t>Fort Collins</t>
  </si>
  <si>
    <t>La Plata Electric Association</t>
  </si>
  <si>
    <t>Durango Solar Garden 1</t>
  </si>
  <si>
    <t>Ignacio</t>
  </si>
  <si>
    <t>Durango Solar Garden 2</t>
  </si>
  <si>
    <t>Durango</t>
  </si>
  <si>
    <t>Pikes Peak Solar Garden</t>
  </si>
  <si>
    <t>Manitou Springs</t>
  </si>
  <si>
    <t>YVEA Community Solar Array</t>
  </si>
  <si>
    <t>Craig</t>
  </si>
  <si>
    <t>PVREA Solar Array 2</t>
  </si>
  <si>
    <t>Sunnyside Ranch Community Solar Array</t>
  </si>
  <si>
    <t>Carbondale</t>
  </si>
  <si>
    <t>Yampa Valley Solar Garden</t>
  </si>
  <si>
    <t>Steamboat</t>
  </si>
  <si>
    <t>Riverside Community Solar Array</t>
  </si>
  <si>
    <t>Fort Collins Utilities Rooftop Solar Garden</t>
  </si>
  <si>
    <t>SunShare-NRG Community Solar 5</t>
  </si>
  <si>
    <t>HCE Community Solar Array 4</t>
  </si>
  <si>
    <t>Rifle</t>
  </si>
  <si>
    <t>Black Hills Energy</t>
  </si>
  <si>
    <t>Pueblo</t>
  </si>
  <si>
    <t>Black Hills Energy Community Solar Project 2</t>
  </si>
  <si>
    <t>Rocky Ford</t>
  </si>
  <si>
    <t>Delta-Montrose Electric Assn.</t>
  </si>
  <si>
    <t>DMEA GRID Alternatives Array (Low Income)</t>
  </si>
  <si>
    <t>Coyote Ridge Community Solar Farm (GRID Alternatives, Low Income)</t>
  </si>
  <si>
    <t>Town of Crested Butte Array</t>
  </si>
  <si>
    <t>Crested Butte</t>
  </si>
  <si>
    <t>Meeker Solar Garden</t>
  </si>
  <si>
    <t>Meeker</t>
  </si>
  <si>
    <t>Black Hills Energy Community Solar Project 3</t>
  </si>
  <si>
    <t>Ordway</t>
  </si>
  <si>
    <t>NRG Community Solar 1</t>
  </si>
  <si>
    <t>Brawley</t>
  </si>
  <si>
    <t>Homeworks Community Solar Garden</t>
  </si>
  <si>
    <t>Portland</t>
  </si>
  <si>
    <t>Escanaba Solar Project</t>
  </si>
  <si>
    <t>Escanaba</t>
  </si>
  <si>
    <t>Burcham Solar Park</t>
  </si>
  <si>
    <t>East Lansing</t>
  </si>
  <si>
    <t>Marquette Board of Light and Power Solar</t>
  </si>
  <si>
    <t>Marquette</t>
  </si>
  <si>
    <t>Grand Valley State University Community Solar</t>
  </si>
  <si>
    <t>Allendale</t>
  </si>
  <si>
    <t>Kalamazoo</t>
  </si>
  <si>
    <t>ACEC SunSource</t>
  </si>
  <si>
    <t>Postville</t>
  </si>
  <si>
    <t>FEC Community Solar Garden</t>
  </si>
  <si>
    <t>Kalona</t>
  </si>
  <si>
    <t>Franklin Community Solar Garden</t>
  </si>
  <si>
    <t>Hampton</t>
  </si>
  <si>
    <t>Big Sun Community Solar</t>
  </si>
  <si>
    <t>San Antonio</t>
  </si>
  <si>
    <t>Harrison County REC</t>
  </si>
  <si>
    <t>Woodbine</t>
  </si>
  <si>
    <t>Heartland Community Solar</t>
  </si>
  <si>
    <t>St. Ansgar</t>
  </si>
  <si>
    <t>Midland Power Community Solar</t>
  </si>
  <si>
    <t>Iowa Falls</t>
  </si>
  <si>
    <t>Sterler Community Solar Park</t>
  </si>
  <si>
    <t>Sibley</t>
  </si>
  <si>
    <t>Prairie Energy Community Solar Program</t>
  </si>
  <si>
    <t>Galt</t>
  </si>
  <si>
    <t>Coon Rapids Array</t>
  </si>
  <si>
    <t>Coon Rapids</t>
  </si>
  <si>
    <t>Denison Cooperative Solar</t>
  </si>
  <si>
    <t>Denison</t>
  </si>
  <si>
    <t>Onawa Cooperative Solar</t>
  </si>
  <si>
    <t>Onawa</t>
  </si>
  <si>
    <t>Simple Solar</t>
  </si>
  <si>
    <t>Cedar Falls</t>
  </si>
  <si>
    <t>Southwest Rural Electric Association, Inc.</t>
  </si>
  <si>
    <t>SWRE Community Solar Vernon</t>
  </si>
  <si>
    <t>Vernon</t>
  </si>
  <si>
    <t>SWRE Community Solar Frederick</t>
  </si>
  <si>
    <t>Frederick</t>
  </si>
  <si>
    <t>Osage Municipal Utilities Voluntary Community Solar Program</t>
  </si>
  <si>
    <t>Osage</t>
  </si>
  <si>
    <t>OurSolar</t>
  </si>
  <si>
    <t>New Concord</t>
  </si>
  <si>
    <t>Delaware</t>
  </si>
  <si>
    <t>Rossburg</t>
  </si>
  <si>
    <t>New London</t>
  </si>
  <si>
    <t>Findlay</t>
  </si>
  <si>
    <t>Utica</t>
  </si>
  <si>
    <t>Bellefontaine</t>
  </si>
  <si>
    <t>Wellington</t>
  </si>
  <si>
    <t>Kenton</t>
  </si>
  <si>
    <t>Attica</t>
  </si>
  <si>
    <t>Paulding</t>
  </si>
  <si>
    <t>Urbana</t>
  </si>
  <si>
    <t>Lancaster</t>
  </si>
  <si>
    <t>Malinta</t>
  </si>
  <si>
    <t>Salt River Project Community Solar</t>
  </si>
  <si>
    <t>Phoenix</t>
  </si>
  <si>
    <t>TMU Solar</t>
  </si>
  <si>
    <t>Traer</t>
  </si>
  <si>
    <t>Anza Solar Farm</t>
  </si>
  <si>
    <t>Anza</t>
  </si>
  <si>
    <t>Pluman-Sierra Community Solar</t>
  </si>
  <si>
    <t>Herlong</t>
  </si>
  <si>
    <t>Roseville Solective</t>
  </si>
  <si>
    <t>Roseville</t>
  </si>
  <si>
    <t>Altamaha Cooperative Solar</t>
  </si>
  <si>
    <t>Lyons</t>
  </si>
  <si>
    <t>WFEC-CVEC Shawnee Array</t>
  </si>
  <si>
    <t>Shawnee</t>
  </si>
  <si>
    <t>WFEC-CVEC Seminole Array</t>
  </si>
  <si>
    <t>Seminole</t>
  </si>
  <si>
    <t>WFEC-Cimarron Electric Array</t>
  </si>
  <si>
    <t>Kingfisher</t>
  </si>
  <si>
    <t>WFEC-Cotton Electric Array</t>
  </si>
  <si>
    <t>Walters</t>
  </si>
  <si>
    <t>ECE Community Solar</t>
  </si>
  <si>
    <t>Okmulgee</t>
  </si>
  <si>
    <t>WFEC-Harmon Electric Array</t>
  </si>
  <si>
    <t>Hollis</t>
  </si>
  <si>
    <t>WFEC-Kiamichi Electric Array</t>
  </si>
  <si>
    <t>Wilburton</t>
  </si>
  <si>
    <t>WFEC-Northwestern Electric Array</t>
  </si>
  <si>
    <t>Woodward</t>
  </si>
  <si>
    <t>WFEC-Oklahoma Electric Array</t>
  </si>
  <si>
    <t>Norman</t>
  </si>
  <si>
    <t>WFEC-Red River Valley Array</t>
  </si>
  <si>
    <t>Marietta</t>
  </si>
  <si>
    <t>WFEC-Southeastern Electric Array</t>
  </si>
  <si>
    <t>Durant</t>
  </si>
  <si>
    <t>WFEC-Southwest REC Frederick Array</t>
  </si>
  <si>
    <t>Tipton</t>
  </si>
  <si>
    <t>WFEC-Southwest REC Vernon Array</t>
  </si>
  <si>
    <t>Coastal - Liberty County</t>
  </si>
  <si>
    <t>Midway</t>
  </si>
  <si>
    <t>Coastal - McIntosh County</t>
  </si>
  <si>
    <t>Darien</t>
  </si>
  <si>
    <t>GreyStone Solar Farm</t>
  </si>
  <si>
    <t>Hiram</t>
  </si>
  <si>
    <t>Irwin EMC Cooperative Solar Field</t>
  </si>
  <si>
    <t>Fitzgerald</t>
  </si>
  <si>
    <t>Comer Community Solar</t>
  </si>
  <si>
    <t>Comer</t>
  </si>
  <si>
    <t>Guyton Community Solar</t>
  </si>
  <si>
    <t>Guyton</t>
  </si>
  <si>
    <t>Waynesboro Community Solar</t>
  </si>
  <si>
    <t>Waynesboro</t>
  </si>
  <si>
    <t>Kingsland Community Solar</t>
  </si>
  <si>
    <t>Kingsland</t>
  </si>
  <si>
    <t>Hilliard Community Solar</t>
  </si>
  <si>
    <t>Hilliard</t>
  </si>
  <si>
    <t>Glynn County Community Solar</t>
  </si>
  <si>
    <t>Brunswick</t>
  </si>
  <si>
    <t>Rocky Mountain Power Subscriber Solar</t>
  </si>
  <si>
    <t>Holden</t>
  </si>
  <si>
    <t>Logan City Light and Power</t>
  </si>
  <si>
    <t>Logan City Community Solar</t>
  </si>
  <si>
    <t>Logan</t>
  </si>
  <si>
    <t>Middle Georgia Community Solar</t>
  </si>
  <si>
    <t>Vienna</t>
  </si>
  <si>
    <t>Satilla REMC Cooperative Solar</t>
  </si>
  <si>
    <t>Alma</t>
  </si>
  <si>
    <t>Snapping Shoals EMC Cooperative Solar</t>
  </si>
  <si>
    <t>Covington</t>
  </si>
  <si>
    <t>Tri-County EMC ourSolar</t>
  </si>
  <si>
    <t>Eatonton</t>
  </si>
  <si>
    <t>Walton I Cooperative Solar</t>
  </si>
  <si>
    <t>Monroe</t>
  </si>
  <si>
    <t>Walton II Cooperative Solar</t>
  </si>
  <si>
    <t>Walton III Cooperative Solar</t>
  </si>
  <si>
    <t>Westdale</t>
  </si>
  <si>
    <t>New York</t>
  </si>
  <si>
    <t>Schaghticoke</t>
  </si>
  <si>
    <t>5408-98503</t>
  </si>
  <si>
    <t>Lowman</t>
  </si>
  <si>
    <t>5167-99714</t>
  </si>
  <si>
    <t>Westtown</t>
  </si>
  <si>
    <t>5167-99715</t>
  </si>
  <si>
    <t>Schenectady</t>
  </si>
  <si>
    <t>Canandaigua</t>
  </si>
  <si>
    <t>Batavia</t>
  </si>
  <si>
    <t>Newfield</t>
  </si>
  <si>
    <t>5408-100410</t>
  </si>
  <si>
    <t>Johnstown</t>
  </si>
  <si>
    <t>Red Creek</t>
  </si>
  <si>
    <t>Candor</t>
  </si>
  <si>
    <t>Yaphank</t>
  </si>
  <si>
    <t>Amityville</t>
  </si>
  <si>
    <t>Thompson</t>
  </si>
  <si>
    <t>Barton</t>
  </si>
  <si>
    <t>West St Solar - Carver</t>
  </si>
  <si>
    <t>Mississippi Ave</t>
  </si>
  <si>
    <t>Washington</t>
  </si>
  <si>
    <t>Carroll St</t>
  </si>
  <si>
    <t>19th St</t>
  </si>
  <si>
    <t>Tallahassee Airport I</t>
  </si>
  <si>
    <t>Tallahassee</t>
  </si>
  <si>
    <t>OGE 10 MW Facility</t>
  </si>
  <si>
    <t>Mustang OGE Solar Farm North</t>
  </si>
  <si>
    <t>Mustang</t>
  </si>
  <si>
    <t>Mustang OGE Solar Farm South</t>
  </si>
  <si>
    <t>Kenneth P. Ksionek Community Solar Farm</t>
  </si>
  <si>
    <t>Orlando</t>
  </si>
  <si>
    <t>Scottsbluff</t>
  </si>
  <si>
    <t>Venango</t>
  </si>
  <si>
    <t>Hardee County</t>
  </si>
  <si>
    <t>Bowling Green</t>
  </si>
  <si>
    <t>TCEC Community Solar</t>
  </si>
  <si>
    <t>Hooker</t>
  </si>
  <si>
    <t>New Market</t>
  </si>
  <si>
    <t>Springdale</t>
  </si>
  <si>
    <t>SMAES_02189</t>
  </si>
  <si>
    <t>Plainfield</t>
  </si>
  <si>
    <t>Cooperative Solar Farm One</t>
  </si>
  <si>
    <t>Winchester</t>
  </si>
  <si>
    <t>LES Community Solar Facility</t>
  </si>
  <si>
    <t>Lincoln</t>
  </si>
  <si>
    <t>College Grove</t>
  </si>
  <si>
    <t>Atlantic Terrace Apartments</t>
  </si>
  <si>
    <t>Solar Farm One</t>
  </si>
  <si>
    <t>Fremont</t>
  </si>
  <si>
    <t>Solar Share</t>
  </si>
  <si>
    <t>Chattanooga</t>
  </si>
  <si>
    <t>Holly Springs Community Solar</t>
  </si>
  <si>
    <t>Bearden</t>
  </si>
  <si>
    <t>Colleton Solar Farm</t>
  </si>
  <si>
    <t>Moncks Corner</t>
  </si>
  <si>
    <t>Scottsville</t>
  </si>
  <si>
    <t>Bar Harbor Community Solar Farm</t>
  </si>
  <si>
    <t>Bar Harbor</t>
  </si>
  <si>
    <t>Resource Conservation SolarFarm</t>
  </si>
  <si>
    <t>Midcoast Friends Community Solar Farm</t>
  </si>
  <si>
    <t>Damariscotta</t>
  </si>
  <si>
    <t>Edgecomb Community Solar Farm</t>
  </si>
  <si>
    <t>Edgecomb</t>
  </si>
  <si>
    <t>Maine Idyll Motor Court Community Solar Farm</t>
  </si>
  <si>
    <t>Higgins Corner Community Solar Farm</t>
  </si>
  <si>
    <t>Lisbon</t>
  </si>
  <si>
    <t>3 Level Farm Community Solar</t>
  </si>
  <si>
    <t>South China</t>
  </si>
  <si>
    <t>Sunnycroft Farm Community Solar Farm</t>
  </si>
  <si>
    <t>South Paris</t>
  </si>
  <si>
    <t>Sky Ranch Community Solar Farm</t>
  </si>
  <si>
    <t>Wayne</t>
  </si>
  <si>
    <t>Morris Farm Community Solar</t>
  </si>
  <si>
    <t>Wiscasset</t>
  </si>
  <si>
    <t>Tipmont REMC Community Solar</t>
  </si>
  <si>
    <t>Linden</t>
  </si>
  <si>
    <t>Northeastern REMC Community Solar</t>
  </si>
  <si>
    <t>Columbia City</t>
  </si>
  <si>
    <t>NineStar Community Solar Farm</t>
  </si>
  <si>
    <t>Greenfield</t>
  </si>
  <si>
    <t>MySolar</t>
  </si>
  <si>
    <t>New Castle</t>
  </si>
  <si>
    <t>New Haven</t>
  </si>
  <si>
    <t>Lanesville</t>
  </si>
  <si>
    <t>Henryville</t>
  </si>
  <si>
    <t>Mitchell</t>
  </si>
  <si>
    <t>Scotland</t>
  </si>
  <si>
    <t>Columbus</t>
  </si>
  <si>
    <t>Kokomo</t>
  </si>
  <si>
    <t>Ellettsville</t>
  </si>
  <si>
    <t>Trafalgar</t>
  </si>
  <si>
    <t>Sequim</t>
  </si>
  <si>
    <t>BARC Electric Cooperative Community Solar</t>
  </si>
  <si>
    <t>Lexington</t>
  </si>
  <si>
    <t>Greenbelt Community Solar</t>
  </si>
  <si>
    <t>Greenbelt</t>
  </si>
  <si>
    <t>Solar Share 1</t>
  </si>
  <si>
    <t>Simpsonville</t>
  </si>
  <si>
    <t>Co-op Solar</t>
  </si>
  <si>
    <t>Paris</t>
  </si>
  <si>
    <t xml:space="preserve">Ste. Genevieve
</t>
  </si>
  <si>
    <t>Peru</t>
  </si>
  <si>
    <t>Prestwick</t>
  </si>
  <si>
    <t>Wanatah</t>
  </si>
  <si>
    <t>LaOtto</t>
  </si>
  <si>
    <t>Geneva</t>
  </si>
  <si>
    <t>Cooperative Sunshare (ODEC)</t>
  </si>
  <si>
    <t>White Post</t>
  </si>
  <si>
    <t>Eastville</t>
  </si>
  <si>
    <t>PWC Community Solar</t>
  </si>
  <si>
    <t>Fayetteville</t>
  </si>
  <si>
    <t>Brunswick Electric Member Corp Community Solar 1</t>
  </si>
  <si>
    <t>Chadbourn</t>
  </si>
  <si>
    <t>Brunswick Electric Member Corp Community Solar 2</t>
  </si>
  <si>
    <t>Bolivia</t>
  </si>
  <si>
    <t>Cape Hatteras Electric Cooperative Community Solar</t>
  </si>
  <si>
    <t>Hatteras</t>
  </si>
  <si>
    <t>Central Electric Community Solar</t>
  </si>
  <si>
    <t>Sanford</t>
  </si>
  <si>
    <t>Hastings Community Solar Farm</t>
  </si>
  <si>
    <t>OPPD Community Solar</t>
  </si>
  <si>
    <t>Fort Calhoun</t>
  </si>
  <si>
    <t>Pee Dee Solar</t>
  </si>
  <si>
    <t>Wadesboro</t>
  </si>
  <si>
    <t>Piedmont Community Solar</t>
  </si>
  <si>
    <t>Roxboro</t>
  </si>
  <si>
    <t>Ridgewood Solar Farm</t>
  </si>
  <si>
    <t>Queens</t>
  </si>
  <si>
    <t>WB Mason Bronx Distribution Facility / Zerega Solar Farm</t>
  </si>
  <si>
    <t>South Bronx Solar Garden 3</t>
  </si>
  <si>
    <t>The Bronx's First Community Solar Farm / South Bronx Solar Garden 1</t>
  </si>
  <si>
    <t>Staten Island Community Solar Farm</t>
  </si>
  <si>
    <t>Staten Island</t>
  </si>
  <si>
    <t>North Bronx Solar Garden</t>
  </si>
  <si>
    <t>East Brooklyn Community Solar Project</t>
  </si>
  <si>
    <t>Peekskill Community Solar Project 1</t>
  </si>
  <si>
    <t>Peekskill Community Solar Project 2</t>
  </si>
  <si>
    <t>Elmsford Community Solar Project</t>
  </si>
  <si>
    <t>Elmsford</t>
  </si>
  <si>
    <t>SunPath</t>
  </si>
  <si>
    <t>Asheboro</t>
  </si>
  <si>
    <t>Roanoke SolarShare</t>
  </si>
  <si>
    <t>Aulander</t>
  </si>
  <si>
    <t>35 Eastman Street - Site 1</t>
  </si>
  <si>
    <t>Easton</t>
  </si>
  <si>
    <t>453 Rounseville Road - Rochester</t>
  </si>
  <si>
    <t>15 Wilmarth Lane - Plainville</t>
  </si>
  <si>
    <t>Plainville</t>
  </si>
  <si>
    <t>328 Partridgeville Road - Athol</t>
  </si>
  <si>
    <t>Athol</t>
  </si>
  <si>
    <t>38 Happy Hollow Road - Winchendon</t>
  </si>
  <si>
    <t>Winchendon</t>
  </si>
  <si>
    <t>68 Woodland Avenue- Site A</t>
  </si>
  <si>
    <t>Seekonk</t>
  </si>
  <si>
    <t>68 Woodland Avenue - Site B</t>
  </si>
  <si>
    <t>68 Woodland Avenue - Site C</t>
  </si>
  <si>
    <t>0 Tanglewood Circle - Becket</t>
  </si>
  <si>
    <t>Becket</t>
  </si>
  <si>
    <t>726 Guelphwood Road</t>
  </si>
  <si>
    <t>85 Wauwinet Road</t>
  </si>
  <si>
    <t>725 Guelphwood Road</t>
  </si>
  <si>
    <t>586 Main Road - Gill</t>
  </si>
  <si>
    <t>Gill</t>
  </si>
  <si>
    <t>57 Black Cat Road - Plymouth - Site 1</t>
  </si>
  <si>
    <t>249 Bullock Road</t>
  </si>
  <si>
    <t>247 Bullock Road</t>
  </si>
  <si>
    <t>4 Middle Road</t>
  </si>
  <si>
    <t>134 Brook Street (Site A)</t>
  </si>
  <si>
    <t>134 Brook Street (Site B)</t>
  </si>
  <si>
    <t>134 Brook Street (Site C)</t>
  </si>
  <si>
    <t>0 Spring Street</t>
  </si>
  <si>
    <t>0 Cleveland Road</t>
  </si>
  <si>
    <t>232 Gardner Rd</t>
  </si>
  <si>
    <t>2553 Barre Road</t>
  </si>
  <si>
    <t>240 Gardner Road</t>
  </si>
  <si>
    <t>0 Solar Circle</t>
  </si>
  <si>
    <t>ADM - Red Brook Plymouth - Site 1</t>
  </si>
  <si>
    <t>North Adams - W Shaft Rd</t>
  </si>
  <si>
    <t>1077 Center St - Ludlow Site A</t>
  </si>
  <si>
    <t>1077 Center St - Ludlow Site B</t>
  </si>
  <si>
    <t>1077 Center St - Ludlow Site C</t>
  </si>
  <si>
    <t>581 R South Street</t>
  </si>
  <si>
    <t>West Brookfield</t>
  </si>
  <si>
    <t>466 Stafford St- B</t>
  </si>
  <si>
    <t>466 Stafford St- C</t>
  </si>
  <si>
    <t>466 Stafford St- A</t>
  </si>
  <si>
    <t>Tideland EMC Community Solar Phase I</t>
  </si>
  <si>
    <t>Pinetown</t>
  </si>
  <si>
    <t>Tideland EMC Community Solar Phase II</t>
  </si>
  <si>
    <t>Alleghany Community Solar</t>
  </si>
  <si>
    <t>Ashe Community Solar</t>
  </si>
  <si>
    <t>Jefferson</t>
  </si>
  <si>
    <t>Patterson Community Solar</t>
  </si>
  <si>
    <t>Lenoir</t>
  </si>
  <si>
    <t>Watagua Community Solar</t>
  </si>
  <si>
    <t>Boone</t>
  </si>
  <si>
    <t>Kings Creek Community Solar</t>
  </si>
  <si>
    <t>Cedar Rock</t>
  </si>
  <si>
    <t>Bruce A. Henry Solar Farm</t>
  </si>
  <si>
    <t>Georgetown</t>
  </si>
  <si>
    <t>McKees Solar Park</t>
  </si>
  <si>
    <t>Newark</t>
  </si>
  <si>
    <t>Music City Solar</t>
  </si>
  <si>
    <t>Nashville</t>
  </si>
  <si>
    <t>Brightridge Solar</t>
  </si>
  <si>
    <t>Telford</t>
  </si>
  <si>
    <t>DREMC Solar Farm</t>
  </si>
  <si>
    <t>CHELCO Colar Farm</t>
  </si>
  <si>
    <t>Defuniak Springs</t>
  </si>
  <si>
    <t>Hamilton Solar Power Plant</t>
  </si>
  <si>
    <t>Jasper</t>
  </si>
  <si>
    <t>Perry Solar Facility</t>
  </si>
  <si>
    <t>Perry</t>
  </si>
  <si>
    <t>Suwanee Solar Facility</t>
  </si>
  <si>
    <t>Live Oak</t>
  </si>
  <si>
    <t>Osceola Solar Facility</t>
  </si>
  <si>
    <t>Kenansville</t>
  </si>
  <si>
    <t>Marathon array</t>
  </si>
  <si>
    <t>Marathon</t>
  </si>
  <si>
    <t>Crawl Key array</t>
  </si>
  <si>
    <t>Gardenia Community Solar Farm</t>
  </si>
  <si>
    <t>Harrodsburg</t>
  </si>
  <si>
    <t>Connecticut Light &amp; Power Co (DBA EverSource)</t>
  </si>
  <si>
    <t>Town of Bloomfield Community Solar Program</t>
  </si>
  <si>
    <t>Bloomfield</t>
  </si>
  <si>
    <t>Shelby Solar Farm</t>
  </si>
  <si>
    <t>Shelbyville</t>
  </si>
  <si>
    <t>Spoon River Solar Farm</t>
  </si>
  <si>
    <t>Astoria</t>
  </si>
  <si>
    <t>Solar Farm One (Phase II)</t>
  </si>
  <si>
    <t>South View Solar Farm</t>
  </si>
  <si>
    <t>mySolar</t>
  </si>
  <si>
    <t>Lake Hancock Solar plant</t>
  </si>
  <si>
    <t>Bartow</t>
  </si>
  <si>
    <t>Aiken Electric Cooperative, Inc. Solar Program</t>
  </si>
  <si>
    <t>Tri-County Community Solar</t>
  </si>
  <si>
    <t>St. Matthews</t>
  </si>
  <si>
    <t>Lesslie Community Solar Farm</t>
  </si>
  <si>
    <t>Rock Hill</t>
  </si>
  <si>
    <t>YEC’s East York Community Solar Farm</t>
  </si>
  <si>
    <t>York</t>
  </si>
  <si>
    <t>South Carolina Electric&amp;Gas Company (DBA Dominion Energy or Dominion South Carolina)</t>
  </si>
  <si>
    <t>Springfield Solar Farm</t>
  </si>
  <si>
    <t>Nimitz Solar Farm</t>
  </si>
  <si>
    <t>Ridgeland</t>
  </si>
  <si>
    <t>Curie Solar Farm</t>
  </si>
  <si>
    <t>Burrillville Solar Project Phase 1</t>
  </si>
  <si>
    <t>Burrillville</t>
  </si>
  <si>
    <t>Hopkins Hill Solar Project</t>
  </si>
  <si>
    <t>West Greenwich</t>
  </si>
  <si>
    <t>Horry Electric Community Solar</t>
  </si>
  <si>
    <t>Conway</t>
  </si>
  <si>
    <t>Blue Ridge Electric Community Solar</t>
  </si>
  <si>
    <t>Pickens</t>
  </si>
  <si>
    <t>Broad River Electric Coop Community Solar</t>
  </si>
  <si>
    <t>Gaffney</t>
  </si>
  <si>
    <t>Coastal Electric Coop Community Solar</t>
  </si>
  <si>
    <t>Fairfield Electric Community Solar</t>
  </si>
  <si>
    <t>Winnsboro</t>
  </si>
  <si>
    <t>Mauldin Community Solar Farm</t>
  </si>
  <si>
    <t>Mauldin</t>
  </si>
  <si>
    <t>Laurens Headquarters Farm</t>
  </si>
  <si>
    <t>Laurens</t>
  </si>
  <si>
    <t>Little River Community Solar</t>
  </si>
  <si>
    <t>Abbeville</t>
  </si>
  <si>
    <t>Newberry Electric Cooperative Community Solar</t>
  </si>
  <si>
    <t>Newberry</t>
  </si>
  <si>
    <t>New River Community Solar</t>
  </si>
  <si>
    <t>Hardeeville</t>
  </si>
  <si>
    <t>Ridgeland Community Solar</t>
  </si>
  <si>
    <t>Whitney M. Slater Shared Solar Facility</t>
  </si>
  <si>
    <t>Lake View</t>
  </si>
  <si>
    <t>Piedmont Facility</t>
  </si>
  <si>
    <t>Piedmont</t>
  </si>
  <si>
    <t>Pelzer Facility</t>
  </si>
  <si>
    <t>Pelzer</t>
  </si>
  <si>
    <t>Panaca</t>
  </si>
  <si>
    <t>Bearskin Solar Center</t>
  </si>
  <si>
    <t>North Little Rock</t>
  </si>
  <si>
    <t>Stuttgart Solar</t>
  </si>
  <si>
    <t>Almyra</t>
  </si>
  <si>
    <t>Cheltenham</t>
  </si>
  <si>
    <t>WI - DAIRYLAND 1</t>
  </si>
  <si>
    <t>WI - DAIRYLAND 2</t>
  </si>
  <si>
    <t>Berea Solar Farm Phase 1 &amp; 2</t>
  </si>
  <si>
    <t>Berea</t>
  </si>
  <si>
    <t>Berea Solar Farm Phase 3 &amp; 4</t>
  </si>
  <si>
    <t>Holmes St Community Solar Farm</t>
  </si>
  <si>
    <t>Rockland</t>
  </si>
  <si>
    <t>Central City Community Solar garden</t>
  </si>
  <si>
    <t>Central City</t>
  </si>
  <si>
    <t>New Rochelle</t>
  </si>
  <si>
    <t>Fort Edward</t>
  </si>
  <si>
    <t>East Bloomfield</t>
  </si>
  <si>
    <t>Williamson</t>
  </si>
  <si>
    <t>5318-101268</t>
  </si>
  <si>
    <t>Grand Island</t>
  </si>
  <si>
    <t>Ogden</t>
  </si>
  <si>
    <t>Islip Terrace</t>
  </si>
  <si>
    <t>5063-94785</t>
  </si>
  <si>
    <t>Watkins Glen</t>
  </si>
  <si>
    <t>5318-101667</t>
  </si>
  <si>
    <t>Dover Plains</t>
  </si>
  <si>
    <t>5318-101036</t>
  </si>
  <si>
    <t>Maspeth</t>
  </si>
  <si>
    <t>Altamont</t>
  </si>
  <si>
    <t>Wappinger</t>
  </si>
  <si>
    <t>Mooers Forks</t>
  </si>
  <si>
    <t>Baldwin</t>
  </si>
  <si>
    <t>New Windsor</t>
  </si>
  <si>
    <t>Ellenville</t>
  </si>
  <si>
    <t>5318-93924</t>
  </si>
  <si>
    <t>5408-98510</t>
  </si>
  <si>
    <t>Liberty</t>
  </si>
  <si>
    <t>5408-98157</t>
  </si>
  <si>
    <t>5318-93923</t>
  </si>
  <si>
    <t>Poughkeepsie</t>
  </si>
  <si>
    <t>5408-98140</t>
  </si>
  <si>
    <t>5408-98141</t>
  </si>
  <si>
    <t>5408-98522</t>
  </si>
  <si>
    <t>5408-98521</t>
  </si>
  <si>
    <t>Middletown</t>
  </si>
  <si>
    <t>Crawford</t>
  </si>
  <si>
    <t>Macedon</t>
  </si>
  <si>
    <t>Owego</t>
  </si>
  <si>
    <t>Manteca Land 1 (Solar Choice)</t>
  </si>
  <si>
    <t>Manteca</t>
  </si>
  <si>
    <t>Merced 1</t>
  </si>
  <si>
    <t>Los Banos</t>
  </si>
  <si>
    <t>RE Tranquility 8 Amarillo</t>
  </si>
  <si>
    <t>Cantua Creek</t>
  </si>
  <si>
    <t>Delano Land 1</t>
  </si>
  <si>
    <t>McFarland</t>
  </si>
  <si>
    <t>Bakersfield PV 1</t>
  </si>
  <si>
    <t>Bakersfield</t>
  </si>
  <si>
    <t>Bakersfield Industrial 1</t>
  </si>
  <si>
    <t>Redwood 4 Solar Farm</t>
  </si>
  <si>
    <t>AIRE Demonstration Project: First Congregational United Church of Christ</t>
  </si>
  <si>
    <t>Asheville</t>
  </si>
  <si>
    <t>Midway III (97WI 8ME) Project GTSR</t>
  </si>
  <si>
    <t>Calipatria</t>
  </si>
  <si>
    <t>Green Power EMC (Oglethorpe Power Corporation)</t>
  </si>
  <si>
    <t>Hazlehurst I</t>
  </si>
  <si>
    <t>SR South Loving</t>
  </si>
  <si>
    <t>Salida</t>
  </si>
  <si>
    <t>Rochester MA 2 LLC</t>
  </si>
  <si>
    <t>BWC Connecticut River, LLC - Primary</t>
  </si>
  <si>
    <t>Crooked Lane</t>
  </si>
  <si>
    <t>BWC Connecticut River, LLC (Site B)</t>
  </si>
  <si>
    <t>Marathon Solar</t>
  </si>
  <si>
    <t>Rockett Solar</t>
  </si>
  <si>
    <t>Acushnet</t>
  </si>
  <si>
    <t>GSPP Terawatt Westfield LLC</t>
  </si>
  <si>
    <t>Westfield</t>
  </si>
  <si>
    <t>GSPP Raynham TMLP LLC</t>
  </si>
  <si>
    <t>Raynham</t>
  </si>
  <si>
    <t>Hopkinton MA 1, LLC</t>
  </si>
  <si>
    <t>Carver MA 2 LLC</t>
  </si>
  <si>
    <t>GSPP Boxborough Littleton LLC</t>
  </si>
  <si>
    <t>Boxborough</t>
  </si>
  <si>
    <t>Millbury MA #1092 LLC</t>
  </si>
  <si>
    <t>Scottsbluff 2</t>
  </si>
  <si>
    <t>L'Anse Community Solar Array</t>
  </si>
  <si>
    <t>L'Anse</t>
  </si>
  <si>
    <t>5408-98143</t>
  </si>
  <si>
    <t>Campbell</t>
  </si>
  <si>
    <t>Woodside</t>
  </si>
  <si>
    <t>Woodbury</t>
  </si>
  <si>
    <t>5408-98819</t>
  </si>
  <si>
    <t>Narrowsburg</t>
  </si>
  <si>
    <t>Shelter Island</t>
  </si>
  <si>
    <t>Red Hook</t>
  </si>
  <si>
    <t>Dryden</t>
  </si>
  <si>
    <t>Walden</t>
  </si>
  <si>
    <t>Sodus</t>
  </si>
  <si>
    <t>Clifton Park</t>
  </si>
  <si>
    <t>Saugerties</t>
  </si>
  <si>
    <t>Palenville</t>
  </si>
  <si>
    <t>5318-100018</t>
  </si>
  <si>
    <t>Otisville</t>
  </si>
  <si>
    <t>Castle Creek</t>
  </si>
  <si>
    <t>Huron</t>
  </si>
  <si>
    <t>Lady Slipper Unit 1 - Lady Slipper Unit 5</t>
  </si>
  <si>
    <t>Altair Community Solar Garden, LLC</t>
  </si>
  <si>
    <t>Aquarius Community Solar Gardens, LLC</t>
  </si>
  <si>
    <t>Aquila Community Solar Gardens, LLC</t>
  </si>
  <si>
    <t>Cannon Garden LLC</t>
  </si>
  <si>
    <t>Faribault</t>
  </si>
  <si>
    <t>Canopus Community Solar Garden, LLC</t>
  </si>
  <si>
    <t>Belgrade</t>
  </si>
  <si>
    <t>Capricornus Community Solar Garden, LLC</t>
  </si>
  <si>
    <t>Cassiopeia Community Solar Gardens, LLC</t>
  </si>
  <si>
    <t>CEF Clarks Grove Community Solar</t>
  </si>
  <si>
    <t>Clarks Grove</t>
  </si>
  <si>
    <t>CEF Haven Community Solar</t>
  </si>
  <si>
    <t>CEF Minneapolis Ramp Community Solar</t>
  </si>
  <si>
    <t>CEF Pax Christi Community Solar</t>
  </si>
  <si>
    <t>Eden Prairie</t>
  </si>
  <si>
    <t>CEF Waseca Community Solar</t>
  </si>
  <si>
    <t>Chisago Holdco LLC Unit 1</t>
  </si>
  <si>
    <t>Clara City Solar</t>
  </si>
  <si>
    <t>Clear Garden LLC</t>
  </si>
  <si>
    <t>Crux Community Solar Gardens, LLC</t>
  </si>
  <si>
    <t>Sacred Heart</t>
  </si>
  <si>
    <t>Dakota Community Solar One</t>
  </si>
  <si>
    <t>Deneb Community Solar Garden, LLC</t>
  </si>
  <si>
    <t>Bel Clare Drive Solar Project 1</t>
  </si>
  <si>
    <t>Waite Park</t>
  </si>
  <si>
    <t>Haven Solar 1 - Haven Solar 3</t>
  </si>
  <si>
    <t>Douglas/Todd Community Solar One</t>
  </si>
  <si>
    <t>E. Goenner Community Solar LLC</t>
  </si>
  <si>
    <t>Fast Sun 13</t>
  </si>
  <si>
    <t>Fast Sun 3</t>
  </si>
  <si>
    <t>Albany</t>
  </si>
  <si>
    <t>FastSun 1</t>
  </si>
  <si>
    <t>Dassel</t>
  </si>
  <si>
    <t>FastSun 14</t>
  </si>
  <si>
    <t>FastSun 7</t>
  </si>
  <si>
    <t>Stewart</t>
  </si>
  <si>
    <t>FastSun 8</t>
  </si>
  <si>
    <t>Felton PV 1 - Felton PV 5</t>
  </si>
  <si>
    <t>Randolph</t>
  </si>
  <si>
    <t>Frontenac Unit 1</t>
  </si>
  <si>
    <t>Frontenac</t>
  </si>
  <si>
    <t>Hartman Community Solar LLC</t>
  </si>
  <si>
    <t>Kaus Community Solar Garden, LLC</t>
  </si>
  <si>
    <t>Golf01-Golf05</t>
  </si>
  <si>
    <t>Vision01</t>
  </si>
  <si>
    <t>Lindstrom Solar 1 - Lindstrom Solar 2</t>
  </si>
  <si>
    <t>Malmedal Garden LLC</t>
  </si>
  <si>
    <t>McLeod Community Solar One</t>
  </si>
  <si>
    <t>Fredrichs</t>
  </si>
  <si>
    <t>Meeker Community Solar One</t>
  </si>
  <si>
    <t>Wright Kirby 1</t>
  </si>
  <si>
    <t>MSC-Chisago01 CSG</t>
  </si>
  <si>
    <t>MSC-Chisago02 CSG</t>
  </si>
  <si>
    <t>MSC-Empire CSG</t>
  </si>
  <si>
    <t>MSC-GreyCloud CSG</t>
  </si>
  <si>
    <t>St. Paul Park</t>
  </si>
  <si>
    <t>MSC-Rice01 CSG</t>
  </si>
  <si>
    <t>MSC-Scandia01 CSG</t>
  </si>
  <si>
    <t>MSC-Scott01 CSG</t>
  </si>
  <si>
    <t>Meyer</t>
  </si>
  <si>
    <t>Meire Grove</t>
  </si>
  <si>
    <t>New Munich Solar Garden</t>
  </si>
  <si>
    <t>Melrose</t>
  </si>
  <si>
    <t>Novel Brooten Solar</t>
  </si>
  <si>
    <t>Novel Historical Society Solar</t>
  </si>
  <si>
    <t>Novel Martin Solar One</t>
  </si>
  <si>
    <t>Novel Reber Solar</t>
  </si>
  <si>
    <t>Novel CSG of Imholte</t>
  </si>
  <si>
    <t>MNCS Solar Garden of Held, CSG A</t>
  </si>
  <si>
    <t>NES CSG of Gibbon CSG A</t>
  </si>
  <si>
    <t>Gibbon</t>
  </si>
  <si>
    <t>NES CSG of Schneider - CSG A</t>
  </si>
  <si>
    <t>Carpenter's Union CSG</t>
  </si>
  <si>
    <t>Olinda Trail Solar</t>
  </si>
  <si>
    <t>Pisces Community Solar Garden, LLC</t>
  </si>
  <si>
    <t>Randolph PV 1 - Randolph PV 5</t>
  </si>
  <si>
    <t>Roberds Garden</t>
  </si>
  <si>
    <t>RollingStone Unit 1 - Unit 4</t>
  </si>
  <si>
    <t>Sagittarius Community Solar Gardens, LLC</t>
  </si>
  <si>
    <t>Saint Cloud Solar 1</t>
  </si>
  <si>
    <t>MNCS Solar Garden of Helgeson, CSG A</t>
  </si>
  <si>
    <t>SRC2.01 - SRC2.05</t>
  </si>
  <si>
    <t>Sherburne Community Solar One</t>
  </si>
  <si>
    <t>Dodge l</t>
  </si>
  <si>
    <t>Dodge Center</t>
  </si>
  <si>
    <t>Dodge 2</t>
  </si>
  <si>
    <t>Stearns Community Solar One</t>
  </si>
  <si>
    <t>Stearns Solar</t>
  </si>
  <si>
    <t>USS Brude Solar LLC</t>
  </si>
  <si>
    <t>Good Thunder</t>
  </si>
  <si>
    <t>USS Centerfield Solar LLC</t>
  </si>
  <si>
    <t>USS Cheyenne Solar LLC</t>
  </si>
  <si>
    <t>Chisago City</t>
  </si>
  <si>
    <t>USS DVL Solar LLC</t>
  </si>
  <si>
    <t>USS East Hauer Watt Solar LLC</t>
  </si>
  <si>
    <t>USS Eggo Solar LLC</t>
  </si>
  <si>
    <t>Cologne</t>
  </si>
  <si>
    <t>USS Greenhouse Solar LLC</t>
  </si>
  <si>
    <t>USS Haven Solar LLC</t>
  </si>
  <si>
    <t>USS Hockey Pad Solar LLC</t>
  </si>
  <si>
    <t>USS King 2 LLC</t>
  </si>
  <si>
    <t>USS Kost Trail Solar LLC</t>
  </si>
  <si>
    <t>USS Lake Patterson Solar LLC</t>
  </si>
  <si>
    <t>USS Midtown Solar LLC</t>
  </si>
  <si>
    <t>USS Monarch Solar LLC</t>
  </si>
  <si>
    <t>USS Rapidan Solar LLC</t>
  </si>
  <si>
    <t>USS Webster Solar LLC</t>
  </si>
  <si>
    <t>USS White Cloud Solar LLC</t>
  </si>
  <si>
    <t>Wabasha Solar II</t>
  </si>
  <si>
    <t>Wabasha Solar III</t>
  </si>
  <si>
    <t>Kellogg</t>
  </si>
  <si>
    <t>Wabasha Solar</t>
  </si>
  <si>
    <t>Enter</t>
  </si>
  <si>
    <t>Nicollet</t>
  </si>
  <si>
    <t>Lange</t>
  </si>
  <si>
    <t>Winona Solar I</t>
  </si>
  <si>
    <t>Altura</t>
  </si>
  <si>
    <t>Winona Solar II</t>
  </si>
  <si>
    <t>Rollingstone</t>
  </si>
  <si>
    <t>Winsted Solar 1 - Winstead Solar 3</t>
  </si>
  <si>
    <t>Wollan Garden LLC</t>
  </si>
  <si>
    <t>SMANG_00456</t>
  </si>
  <si>
    <t>Lowell</t>
  </si>
  <si>
    <t>SMANG_00480</t>
  </si>
  <si>
    <t>SMAES_01977</t>
  </si>
  <si>
    <t>Somerville</t>
  </si>
  <si>
    <t>SMAES_01260</t>
  </si>
  <si>
    <t>SMANG_01210</t>
  </si>
  <si>
    <t>SMANG_01209</t>
  </si>
  <si>
    <t>SMANG_00531</t>
  </si>
  <si>
    <t>East Bridgewater</t>
  </si>
  <si>
    <t>SMAES_01976</t>
  </si>
  <si>
    <t>SMAES_01047</t>
  </si>
  <si>
    <t>Southwick</t>
  </si>
  <si>
    <t>SMAES_01046</t>
  </si>
  <si>
    <t>SMANG_02686</t>
  </si>
  <si>
    <t>Marlborough</t>
  </si>
  <si>
    <t>SMANG_01121</t>
  </si>
  <si>
    <t>Everett</t>
  </si>
  <si>
    <t>SMAES_00289</t>
  </si>
  <si>
    <t>Chatham</t>
  </si>
  <si>
    <t>SMANG_00039</t>
  </si>
  <si>
    <t>Chelmsford</t>
  </si>
  <si>
    <t>SMANG_00048</t>
  </si>
  <si>
    <t>SMAES_00311</t>
  </si>
  <si>
    <t>Framingham</t>
  </si>
  <si>
    <t>SMAES_04307</t>
  </si>
  <si>
    <t>Milton</t>
  </si>
  <si>
    <t>SMAES_01044</t>
  </si>
  <si>
    <t>Amherst</t>
  </si>
  <si>
    <t>SMANG_00098</t>
  </si>
  <si>
    <t>SMANG_08541</t>
  </si>
  <si>
    <t>SMANG_00185</t>
  </si>
  <si>
    <t>Halifax</t>
  </si>
  <si>
    <t>SMANG_03088</t>
  </si>
  <si>
    <t>Northampton</t>
  </si>
  <si>
    <t>SMAES_02170</t>
  </si>
  <si>
    <t>SMAES_00386</t>
  </si>
  <si>
    <t>SMAES_02251</t>
  </si>
  <si>
    <t>Babcock Preserve Solar Energy Center</t>
  </si>
  <si>
    <t>Fort Myers</t>
  </si>
  <si>
    <t>Blue Heron Solar Energy Center</t>
  </si>
  <si>
    <t>Clewiston</t>
  </si>
  <si>
    <t>Cattle Ranch Solar Energy Center</t>
  </si>
  <si>
    <t>Arcadia</t>
  </si>
  <si>
    <t>Northern Preserve Solar Energy Center</t>
  </si>
  <si>
    <t>Glen St Mary</t>
  </si>
  <si>
    <t>Sweetbay Solar Energy Center</t>
  </si>
  <si>
    <t>Indiantown</t>
  </si>
  <si>
    <t>Twin Lakes Solar Energy Center</t>
  </si>
  <si>
    <t>Interlachen</t>
  </si>
  <si>
    <t>Caledonia</t>
  </si>
  <si>
    <t>Middle Grove</t>
  </si>
  <si>
    <t>Middlesex</t>
  </si>
  <si>
    <t>Westerlo</t>
  </si>
  <si>
    <t>Montgomery</t>
  </si>
  <si>
    <t>SMANG_00533</t>
  </si>
  <si>
    <t>Shutesbury</t>
  </si>
  <si>
    <t>SMAES_00059</t>
  </si>
  <si>
    <t>SMAES_01081</t>
  </si>
  <si>
    <t>SMAES_03350</t>
  </si>
  <si>
    <t>SMANG_00334</t>
  </si>
  <si>
    <t>SMAES_03659</t>
  </si>
  <si>
    <t>SMANG_03600</t>
  </si>
  <si>
    <t>SMAES_02744</t>
  </si>
  <si>
    <t>New Bedford</t>
  </si>
  <si>
    <t>SMAES_08241</t>
  </si>
  <si>
    <t>Natick</t>
  </si>
  <si>
    <t>SMAES_00942</t>
  </si>
  <si>
    <t>Blandford</t>
  </si>
  <si>
    <t>SMANG_02414</t>
  </si>
  <si>
    <t>SMANG_00127</t>
  </si>
  <si>
    <t>SMAES_00483</t>
  </si>
  <si>
    <t>SMAES_00487</t>
  </si>
  <si>
    <t>SMANG_00106</t>
  </si>
  <si>
    <t>SMAES_02258</t>
  </si>
  <si>
    <t>SMANG_06309</t>
  </si>
  <si>
    <t>Methuen</t>
  </si>
  <si>
    <t>SMANG_00089</t>
  </si>
  <si>
    <t>SMANG_00129</t>
  </si>
  <si>
    <t>Unitil</t>
  </si>
  <si>
    <t>SMAUN_02026</t>
  </si>
  <si>
    <t>SMANG_00327</t>
  </si>
  <si>
    <t>SMANG_01312</t>
  </si>
  <si>
    <t>SMANG_00660</t>
  </si>
  <si>
    <t>Hanover</t>
  </si>
  <si>
    <t>SMANG_00135</t>
  </si>
  <si>
    <t>Bridgewater</t>
  </si>
  <si>
    <t>SMAES_00453</t>
  </si>
  <si>
    <t>Carthage</t>
  </si>
  <si>
    <t>North Rose</t>
  </si>
  <si>
    <t>Hogansburg</t>
  </si>
  <si>
    <t>Wawayanda</t>
  </si>
  <si>
    <t>Warrensburg</t>
  </si>
  <si>
    <t>Melville</t>
  </si>
  <si>
    <t>Fort Washington</t>
  </si>
  <si>
    <t>Oxon Hill</t>
  </si>
  <si>
    <t>Arlington Microgrid Community Solar Project</t>
  </si>
  <si>
    <t>Arlington</t>
  </si>
  <si>
    <t>Glassywing (18A2213730004105)</t>
  </si>
  <si>
    <t>East New Market</t>
  </si>
  <si>
    <t>Hazlehurst III</t>
  </si>
  <si>
    <t>Hazlehurst</t>
  </si>
  <si>
    <t>Terrell Solar</t>
  </si>
  <si>
    <t>Dawson</t>
  </si>
  <si>
    <t>Yorktown Heights</t>
  </si>
  <si>
    <t>Ballston Lake</t>
  </si>
  <si>
    <t>Norwich</t>
  </si>
  <si>
    <t>SMANG_02052</t>
  </si>
  <si>
    <t>SMANG_00160</t>
  </si>
  <si>
    <t>SMANG_00143</t>
  </si>
  <si>
    <t>Ayer</t>
  </si>
  <si>
    <t>SMANG_00180</t>
  </si>
  <si>
    <t>SMANG_01456</t>
  </si>
  <si>
    <t>SMANG_01031</t>
  </si>
  <si>
    <t>SMANG_00070</t>
  </si>
  <si>
    <t>SMAES_06651</t>
  </si>
  <si>
    <t>Dennis</t>
  </si>
  <si>
    <t>The Narragansett Electric Co (National Grid)</t>
  </si>
  <si>
    <t>High Street Solar</t>
  </si>
  <si>
    <t>Ashaway</t>
  </si>
  <si>
    <t>Palmer Circle Solar</t>
  </si>
  <si>
    <t>Hope Valley</t>
  </si>
  <si>
    <t>Palmer Circle 2 Solar</t>
  </si>
  <si>
    <t>Brush</t>
  </si>
  <si>
    <t>SMANG_09229</t>
  </si>
  <si>
    <t>Stoughton</t>
  </si>
  <si>
    <t>SMANG_01418</t>
  </si>
  <si>
    <t>SMANG_00560</t>
  </si>
  <si>
    <t>SMANG_02970</t>
  </si>
  <si>
    <t>SMANG_01645</t>
  </si>
  <si>
    <t>Wales</t>
  </si>
  <si>
    <t>SMANG_02087</t>
  </si>
  <si>
    <t>Palmer</t>
  </si>
  <si>
    <t>SMANG_01335</t>
  </si>
  <si>
    <t>SMAES_18781</t>
  </si>
  <si>
    <t>SMANG_01620</t>
  </si>
  <si>
    <t>SMANG_00235</t>
  </si>
  <si>
    <t>SMAES_00033</t>
  </si>
  <si>
    <t>Erving</t>
  </si>
  <si>
    <t>SMAES_00217</t>
  </si>
  <si>
    <t>Easthampton</t>
  </si>
  <si>
    <t>SMAES_20775</t>
  </si>
  <si>
    <t>Acton</t>
  </si>
  <si>
    <t>SMAES_02176</t>
  </si>
  <si>
    <t>Deerfield</t>
  </si>
  <si>
    <t>SMAES_01520</t>
  </si>
  <si>
    <t>SMAES_27195</t>
  </si>
  <si>
    <t>SMANG_00068</t>
  </si>
  <si>
    <t>SMAES_01490</t>
  </si>
  <si>
    <t>Russell</t>
  </si>
  <si>
    <t>SMANG_00500</t>
  </si>
  <si>
    <t>SMAES_01516</t>
  </si>
  <si>
    <t>SMANG_01262</t>
  </si>
  <si>
    <t>SMANG_08180</t>
  </si>
  <si>
    <t>SMANG_00122</t>
  </si>
  <si>
    <t>East Brookfield</t>
  </si>
  <si>
    <t>SMAES_20495</t>
  </si>
  <si>
    <t>SMANG_00671</t>
  </si>
  <si>
    <t>Beverly</t>
  </si>
  <si>
    <t>SMANG_01095</t>
  </si>
  <si>
    <t>East Longmeadow</t>
  </si>
  <si>
    <t>SMANG_03737</t>
  </si>
  <si>
    <t>Wilbraham</t>
  </si>
  <si>
    <t>SMAES_01502</t>
  </si>
  <si>
    <t>Tolland</t>
  </si>
  <si>
    <t>SMANG_01298</t>
  </si>
  <si>
    <t>SMANG_01288</t>
  </si>
  <si>
    <t>SMANG_00856</t>
  </si>
  <si>
    <t>SMANG_00198</t>
  </si>
  <si>
    <t>Gardner</t>
  </si>
  <si>
    <t>SMANG_01254</t>
  </si>
  <si>
    <t>SMANG_02362</t>
  </si>
  <si>
    <t>Medusa</t>
  </si>
  <si>
    <t>Tarrytown</t>
  </si>
  <si>
    <t>Minisink</t>
  </si>
  <si>
    <t>Greenville</t>
  </si>
  <si>
    <t>Troy</t>
  </si>
  <si>
    <t>Hauppauge</t>
  </si>
  <si>
    <t>Little Falls</t>
  </si>
  <si>
    <t>Hudson</t>
  </si>
  <si>
    <t>Hopewell Junction</t>
  </si>
  <si>
    <t>Lewiston</t>
  </si>
  <si>
    <t>Oswego</t>
  </si>
  <si>
    <t>Croton On Hudson</t>
  </si>
  <si>
    <t>Flushing</t>
  </si>
  <si>
    <t>Mt Kisco</t>
  </si>
  <si>
    <t>Jamaica</t>
  </si>
  <si>
    <t>Rhinebeck</t>
  </si>
  <si>
    <t>Lockport</t>
  </si>
  <si>
    <t>Mohegan Lake</t>
  </si>
  <si>
    <t>Sandy Creek</t>
  </si>
  <si>
    <t>Canastota</t>
  </si>
  <si>
    <t>Horseheads</t>
  </si>
  <si>
    <t>Glenville</t>
  </si>
  <si>
    <t>Pine Bush</t>
  </si>
  <si>
    <t>Sanborn</t>
  </si>
  <si>
    <t>Niskayuna</t>
  </si>
  <si>
    <t>Hannacroix</t>
  </si>
  <si>
    <t>Woodridge</t>
  </si>
  <si>
    <t>White Plains</t>
  </si>
  <si>
    <t>Valatie</t>
  </si>
  <si>
    <t>Saratoga Springs</t>
  </si>
  <si>
    <t>Burrillville Solar Project Phase 2</t>
  </si>
  <si>
    <t>Echo Valley Solar</t>
  </si>
  <si>
    <t>West Warwick</t>
  </si>
  <si>
    <t>Beacon Solar</t>
  </si>
  <si>
    <t>Cranston</t>
  </si>
  <si>
    <t>Seth Way Solar</t>
  </si>
  <si>
    <t>Go Local Solar Texas Green Mountain Azure Solar Park</t>
  </si>
  <si>
    <t>McAllen</t>
  </si>
  <si>
    <t>Oberon Solar Farm</t>
  </si>
  <si>
    <t>Odessa</t>
  </si>
  <si>
    <t>Delanco</t>
  </si>
  <si>
    <t>17A2148980003856</t>
  </si>
  <si>
    <t>Snow Hill</t>
  </si>
  <si>
    <t>17A2150160003870</t>
  </si>
  <si>
    <t>Upper Marlboro</t>
  </si>
  <si>
    <t>Kingsville</t>
  </si>
  <si>
    <t>Windsor Mill</t>
  </si>
  <si>
    <t>White Marsh</t>
  </si>
  <si>
    <t>Bowie</t>
  </si>
  <si>
    <t>Reisterstown</t>
  </si>
  <si>
    <t>Elkridge</t>
  </si>
  <si>
    <t>The Potomac Edison Co</t>
  </si>
  <si>
    <t>Williamsport</t>
  </si>
  <si>
    <t>Smithsburg</t>
  </si>
  <si>
    <t>Allium Community Solar Garden, LLC</t>
  </si>
  <si>
    <t>Aster Community Solar Garden, LLC</t>
  </si>
  <si>
    <t>Raymond</t>
  </si>
  <si>
    <t>Bellflower Solar, LLC</t>
  </si>
  <si>
    <t>Betcher CSG 1</t>
  </si>
  <si>
    <t>Brenda Luhman Community Solar LLC</t>
  </si>
  <si>
    <t>Buffalo Garden LLC</t>
  </si>
  <si>
    <t>Camellia Solar, LLC</t>
  </si>
  <si>
    <t>Carlson Community Solar LLC</t>
  </si>
  <si>
    <t>CEF Faribault Community Solar</t>
  </si>
  <si>
    <t>Chub Garden LLC</t>
  </si>
  <si>
    <t>Coral Bells Solar LLC</t>
  </si>
  <si>
    <t>Cornillie 2 Community Solar LLC</t>
  </si>
  <si>
    <t>Erin Garden LLC</t>
  </si>
  <si>
    <t>Green Isle</t>
  </si>
  <si>
    <t>Falls Creek Garden LLC</t>
  </si>
  <si>
    <t>FastSun 10</t>
  </si>
  <si>
    <t>FastSun 11</t>
  </si>
  <si>
    <t>FastSun 18</t>
  </si>
  <si>
    <t>La Crescent</t>
  </si>
  <si>
    <t>FastSun 19</t>
  </si>
  <si>
    <t>FastSun 2</t>
  </si>
  <si>
    <t>FastSun 5</t>
  </si>
  <si>
    <t>FastSun 9</t>
  </si>
  <si>
    <t>Geranium Solar, LLC</t>
  </si>
  <si>
    <t>Gohman Community Solar LLC</t>
  </si>
  <si>
    <t>Goodhue Community Solar One</t>
  </si>
  <si>
    <t>Goodhue Community Solar Three</t>
  </si>
  <si>
    <t>Goodhue Community Solar Two</t>
  </si>
  <si>
    <t>Hammer/Hinterland Community Solar LLC</t>
  </si>
  <si>
    <t>Helen Solar 1-4</t>
  </si>
  <si>
    <t>Plato</t>
  </si>
  <si>
    <t>Hertzberg Community Solar LLC</t>
  </si>
  <si>
    <t>Hinterland CSG 1</t>
  </si>
  <si>
    <t>Honeysuckle Solar, LLC</t>
  </si>
  <si>
    <t>Houston/Winona Community Solar One</t>
  </si>
  <si>
    <t>Huneke CSG 1</t>
  </si>
  <si>
    <t>Huneke CSG 2</t>
  </si>
  <si>
    <t>Hyacinth Solar, LLC</t>
  </si>
  <si>
    <t>Hydra Community Solar, LLC</t>
  </si>
  <si>
    <t>Dundas</t>
  </si>
  <si>
    <t>Iris Solar, LLC</t>
  </si>
  <si>
    <t>Kerria Solar, LLC</t>
  </si>
  <si>
    <t>Lantana Solar, LLC</t>
  </si>
  <si>
    <t>Laurel Village Community Solar LLC</t>
  </si>
  <si>
    <t>Leven Garden LLC</t>
  </si>
  <si>
    <t>Villard</t>
  </si>
  <si>
    <t>Linden01-03</t>
  </si>
  <si>
    <t>Loon Garden LLC</t>
  </si>
  <si>
    <t>Lowry CSG 2 LLC</t>
  </si>
  <si>
    <t>Lyman Garden LLC</t>
  </si>
  <si>
    <t>Marion Garden LLC</t>
  </si>
  <si>
    <t>Maston Garden LLC</t>
  </si>
  <si>
    <t>MN CSG 2A-2C</t>
  </si>
  <si>
    <t>Mud Garden LLC</t>
  </si>
  <si>
    <t>Gaylord</t>
  </si>
  <si>
    <t>Nicollet Community Solar One</t>
  </si>
  <si>
    <t>Nicollet Garden LLC</t>
  </si>
  <si>
    <t>Northfield Solar 1-5</t>
  </si>
  <si>
    <t>Novel Bartel Solar</t>
  </si>
  <si>
    <t>Novel Benedix Solar</t>
  </si>
  <si>
    <t>Mantorville</t>
  </si>
  <si>
    <t>Novel Byron Solar</t>
  </si>
  <si>
    <t>Novel Debra Solar</t>
  </si>
  <si>
    <t>Novel DeCook Solar</t>
  </si>
  <si>
    <t>Novel Haley Solar</t>
  </si>
  <si>
    <t>Novel Herber Solar</t>
  </si>
  <si>
    <t>Novel Herickhoff Solar</t>
  </si>
  <si>
    <t>Novel Jewison Solar</t>
  </si>
  <si>
    <t>Novel Kanewischer Solar</t>
  </si>
  <si>
    <t>Novel MNDot Solar LLC</t>
  </si>
  <si>
    <t>Afton</t>
  </si>
  <si>
    <t>Novel Pederson Solar</t>
  </si>
  <si>
    <t>Novel Schmoll Farms Solar</t>
  </si>
  <si>
    <t>Novel Wayne Solar</t>
  </si>
  <si>
    <t>Paulson Community Solar LLC</t>
  </si>
  <si>
    <t>Saint Peter</t>
  </si>
  <si>
    <t>Paynesville CSG 1 LLC</t>
  </si>
  <si>
    <t>Plato CSG LLC</t>
  </si>
  <si>
    <t>Polaris Community Solar Garden, LLC</t>
  </si>
  <si>
    <t>Prawer Community Solar LLC</t>
  </si>
  <si>
    <t>Schueler Community Solar LLC</t>
  </si>
  <si>
    <t>Annandale</t>
  </si>
  <si>
    <t>Schwinghamer Community Solar LLC</t>
  </si>
  <si>
    <t>Severson Garden LLC</t>
  </si>
  <si>
    <t>Siems Community Solar LLC</t>
  </si>
  <si>
    <t>Mazeppa</t>
  </si>
  <si>
    <t>Sobania Community Solar LLC</t>
  </si>
  <si>
    <t>STAG Mendota Community Solar LLC</t>
  </si>
  <si>
    <t>Mendota Heights</t>
  </si>
  <si>
    <t>STAG St. Paul Community Solar LLC</t>
  </si>
  <si>
    <t>South Saint Paul</t>
  </si>
  <si>
    <t>Star Garden LLC</t>
  </si>
  <si>
    <t>Stevens Community Solar LLC</t>
  </si>
  <si>
    <t>Straight Garden LLC</t>
  </si>
  <si>
    <t>Strandness Garden</t>
  </si>
  <si>
    <t>Tweite Community Solar LLC</t>
  </si>
  <si>
    <t>USS All In Solar LLC</t>
  </si>
  <si>
    <t>Hartland</t>
  </si>
  <si>
    <t>USS B&amp;B Solar LLC</t>
  </si>
  <si>
    <t>USS Bluff Country Solar LLC</t>
  </si>
  <si>
    <t>USS Buckaroo Solar LLC</t>
  </si>
  <si>
    <t>Glyndon</t>
  </si>
  <si>
    <t>USS Bush Solar LLC</t>
  </si>
  <si>
    <t>USS Chariot Solar LLC</t>
  </si>
  <si>
    <t>Danube</t>
  </si>
  <si>
    <t>USS Christoffer Solar LLC</t>
  </si>
  <si>
    <t>USS Cougar Solar LLC</t>
  </si>
  <si>
    <t>Franklin</t>
  </si>
  <si>
    <t>USS Flower Solar LLC</t>
  </si>
  <si>
    <t>USS Horne North Solar LLC</t>
  </si>
  <si>
    <t>Felton</t>
  </si>
  <si>
    <t>USS Horne South Solar LLC</t>
  </si>
  <si>
    <t>USS Hubers Solar LLC</t>
  </si>
  <si>
    <t>USS JJ Clay Solar LLC</t>
  </si>
  <si>
    <t>USS Kass Solar LLC</t>
  </si>
  <si>
    <t>Garvin</t>
  </si>
  <si>
    <t>USS KVPV Solar LLC</t>
  </si>
  <si>
    <t>USS Mayhew Solar LLC</t>
  </si>
  <si>
    <t>USS Milkweed Solar LLC</t>
  </si>
  <si>
    <t>USS Pheasant Solar LLC</t>
  </si>
  <si>
    <t>USS Reindeer Solar LLC</t>
  </si>
  <si>
    <t>USS Solar Sources LLC</t>
  </si>
  <si>
    <t>USS Solar Way LLC</t>
  </si>
  <si>
    <t>USS Sunrise Solar LLC</t>
  </si>
  <si>
    <t>USS Turkey Solar LLC</t>
  </si>
  <si>
    <t>Atwater</t>
  </si>
  <si>
    <t>USS Verde Solar LLC</t>
  </si>
  <si>
    <t>USS Viceroy Solar LLC</t>
  </si>
  <si>
    <t>USS Westeros Solar LLC</t>
  </si>
  <si>
    <t>Walcott Solar 1-4</t>
  </si>
  <si>
    <t>Warsaw Solar 1-2</t>
  </si>
  <si>
    <t>Winona Community Solar One</t>
  </si>
  <si>
    <t>Zumbro Garden LLC</t>
  </si>
  <si>
    <t>Dunn Rd</t>
  </si>
  <si>
    <t>Sandy</t>
  </si>
  <si>
    <t>Mt Hope Solar</t>
  </si>
  <si>
    <t>Molalla</t>
  </si>
  <si>
    <t>Williams Acres</t>
  </si>
  <si>
    <t>Woodburn</t>
  </si>
  <si>
    <t>Chicot Solar project</t>
  </si>
  <si>
    <t>Lake Village</t>
  </si>
  <si>
    <t>Jim and Salle's Place Apartments</t>
  </si>
  <si>
    <t>Oregon Shakespeare Festival Community Solar Project</t>
  </si>
  <si>
    <t>Talent</t>
  </si>
  <si>
    <t>Hyde Park</t>
  </si>
  <si>
    <t>Millbrook</t>
  </si>
  <si>
    <t>Sleepy Hollow</t>
  </si>
  <si>
    <t>Broklyn</t>
  </si>
  <si>
    <t>Nichols</t>
  </si>
  <si>
    <t>Rochester Gas and Electric</t>
  </si>
  <si>
    <t>Slingerlands</t>
  </si>
  <si>
    <t>Tioga Center</t>
  </si>
  <si>
    <t>Rexford</t>
  </si>
  <si>
    <t>Mooers</t>
  </si>
  <si>
    <t>Harrietstown</t>
  </si>
  <si>
    <t>Hamlin</t>
  </si>
  <si>
    <t>BROOKLYN</t>
  </si>
  <si>
    <t>Harrison</t>
  </si>
  <si>
    <t>Long Island City</t>
  </si>
  <si>
    <t>Forest Hills</t>
  </si>
  <si>
    <t>Orange and Rockland Utilities</t>
  </si>
  <si>
    <t>BRONX</t>
  </si>
  <si>
    <t>Bath</t>
  </si>
  <si>
    <t>Kew Gardens</t>
  </si>
  <si>
    <t>Bethel</t>
  </si>
  <si>
    <t>Geneseo</t>
  </si>
  <si>
    <t>Scotia</t>
  </si>
  <si>
    <t>Erin</t>
  </si>
  <si>
    <t>Quens</t>
  </si>
  <si>
    <t>Ossining</t>
  </si>
  <si>
    <t>Tuckahoe</t>
  </si>
  <si>
    <t>Gloversville</t>
  </si>
  <si>
    <t>Spencerport</t>
  </si>
  <si>
    <t>Binghamton</t>
  </si>
  <si>
    <t>Briarcliff Manor</t>
  </si>
  <si>
    <t>Fayette</t>
  </si>
  <si>
    <t>SMANG_00140</t>
  </si>
  <si>
    <t>SMAES_03143</t>
  </si>
  <si>
    <t>SMANG_04593</t>
  </si>
  <si>
    <t>SMANG_00913</t>
  </si>
  <si>
    <t>SMAES_10219</t>
  </si>
  <si>
    <t>Orleans</t>
  </si>
  <si>
    <t>SMAES_20555</t>
  </si>
  <si>
    <t>SMAES_00057</t>
  </si>
  <si>
    <t>Agawam</t>
  </si>
  <si>
    <t>SMAES_03313</t>
  </si>
  <si>
    <t>SMAES_20496</t>
  </si>
  <si>
    <t>SMANG_01213</t>
  </si>
  <si>
    <t>SMAES_01508</t>
  </si>
  <si>
    <t>Westhampton</t>
  </si>
  <si>
    <t>SMAUN_02020</t>
  </si>
  <si>
    <t>Lunenburg</t>
  </si>
  <si>
    <t>SMANG_01176</t>
  </si>
  <si>
    <t>SMANG_04366</t>
  </si>
  <si>
    <t>Attleboro</t>
  </si>
  <si>
    <t>SMANG_00934</t>
  </si>
  <si>
    <t>SMANG_02040</t>
  </si>
  <si>
    <t>SMANG_01484</t>
  </si>
  <si>
    <t>SMANG_00313</t>
  </si>
  <si>
    <t>SMANG_05822</t>
  </si>
  <si>
    <t>Dunstable</t>
  </si>
  <si>
    <t>SMANG_01282</t>
  </si>
  <si>
    <t>SMANG_00146</t>
  </si>
  <si>
    <t>SMANG_00479</t>
  </si>
  <si>
    <t>SMANG_00999</t>
  </si>
  <si>
    <t>Westborough</t>
  </si>
  <si>
    <t>SMAES_04800</t>
  </si>
  <si>
    <t>Woburn</t>
  </si>
  <si>
    <t>SMANG_00340</t>
  </si>
  <si>
    <t>SMANG_03284</t>
  </si>
  <si>
    <t>Worcester</t>
  </si>
  <si>
    <t>SMAES_03828</t>
  </si>
  <si>
    <t>SMANG_00965</t>
  </si>
  <si>
    <t>SMANG_00046</t>
  </si>
  <si>
    <t>Northbridge</t>
  </si>
  <si>
    <t>SMANG_00066</t>
  </si>
  <si>
    <t>SMANG_01285</t>
  </si>
  <si>
    <t>Sheffield</t>
  </si>
  <si>
    <t>SMANG_03712</t>
  </si>
  <si>
    <t>SMANG_00933</t>
  </si>
  <si>
    <t>SMANG_01274</t>
  </si>
  <si>
    <t>SMANG_02271</t>
  </si>
  <si>
    <t>SMANG_01042</t>
  </si>
  <si>
    <t>SMANG_00203</t>
  </si>
  <si>
    <t>SMANG_01482</t>
  </si>
  <si>
    <t>New Marlborough</t>
  </si>
  <si>
    <t>SMAES_35310</t>
  </si>
  <si>
    <t>West Tisbury</t>
  </si>
  <si>
    <t>17A2150570003894</t>
  </si>
  <si>
    <t>Elkton</t>
  </si>
  <si>
    <t>Marriottsville</t>
  </si>
  <si>
    <t>Columbia</t>
  </si>
  <si>
    <t>Lothian</t>
  </si>
  <si>
    <t>GEN-CS-6087</t>
  </si>
  <si>
    <t>Accident</t>
  </si>
  <si>
    <t>GEN-CS-6090</t>
  </si>
  <si>
    <t>GEN-CS-6092</t>
  </si>
  <si>
    <t>Hagerstown</t>
  </si>
  <si>
    <t>Hartford Pike Solar</t>
  </si>
  <si>
    <t>Foster</t>
  </si>
  <si>
    <t>King Solar</t>
  </si>
  <si>
    <t>North Smithfield</t>
  </si>
  <si>
    <t>GVP Phase 1</t>
  </si>
  <si>
    <t>GVP Phase 2</t>
  </si>
  <si>
    <t>GVP Phase 3</t>
  </si>
  <si>
    <t>HCE Community Solar</t>
  </si>
  <si>
    <t>Gypsum</t>
  </si>
  <si>
    <t>Ute Mountain Ute's Community Solar</t>
  </si>
  <si>
    <t>Towaoc</t>
  </si>
  <si>
    <t>HACP Phase 1</t>
  </si>
  <si>
    <t>CSD Anza Community Solar</t>
  </si>
  <si>
    <t>Mountain Center</t>
  </si>
  <si>
    <t>Oxon Run</t>
  </si>
  <si>
    <t>NEM Lineage</t>
  </si>
  <si>
    <t>University Parl</t>
  </si>
  <si>
    <t>Held Solar</t>
  </si>
  <si>
    <t>Gateway - MD - 6500 Sheriff Rd - DC feeder</t>
  </si>
  <si>
    <t>Prince Georges</t>
  </si>
  <si>
    <t>Lakeside</t>
  </si>
  <si>
    <t>Okeechobee</t>
  </si>
  <si>
    <t>Trailside</t>
  </si>
  <si>
    <t>St. Johns</t>
  </si>
  <si>
    <t>Union Springs</t>
  </si>
  <si>
    <t>Union</t>
  </si>
  <si>
    <t>Egret</t>
  </si>
  <si>
    <t>Baker</t>
  </si>
  <si>
    <t>Nassau</t>
  </si>
  <si>
    <t>Pelican</t>
  </si>
  <si>
    <t>St. Lucie</t>
  </si>
  <si>
    <t>Magnolia Springs</t>
  </si>
  <si>
    <t>Clay</t>
  </si>
  <si>
    <t>Rodeo</t>
  </si>
  <si>
    <t>DeSoto</t>
  </si>
  <si>
    <t>Palm Bay</t>
  </si>
  <si>
    <t>Brevard</t>
  </si>
  <si>
    <t>Sabal Palm</t>
  </si>
  <si>
    <t>Palm Beach</t>
  </si>
  <si>
    <t>Willow</t>
  </si>
  <si>
    <t>Manatee</t>
  </si>
  <si>
    <t>Discovery</t>
  </si>
  <si>
    <t>Orange Blossom</t>
  </si>
  <si>
    <t>Indian River</t>
  </si>
  <si>
    <t>Fort Drum</t>
  </si>
  <si>
    <t>Secaucus</t>
  </si>
  <si>
    <t>North Bergen</t>
  </si>
  <si>
    <t>Jersey City</t>
  </si>
  <si>
    <t>Belfast</t>
  </si>
  <si>
    <t>Enterprise</t>
  </si>
  <si>
    <t>Gardiner</t>
  </si>
  <si>
    <t>Ridge Farm 1</t>
  </si>
  <si>
    <t>Ridge Farm</t>
  </si>
  <si>
    <t>SPG IL Hurricane Creek Solar LLC</t>
  </si>
  <si>
    <t>Carterville</t>
  </si>
  <si>
    <t>Poplar Grove</t>
  </si>
  <si>
    <t>Marlow Solar, LLC</t>
  </si>
  <si>
    <t>Bluford</t>
  </si>
  <si>
    <t>Rockford CS LLC (1)</t>
  </si>
  <si>
    <t>Lily Lake CSG 2</t>
  </si>
  <si>
    <t>Maple Park</t>
  </si>
  <si>
    <t>Sandoval #2</t>
  </si>
  <si>
    <t>Centralia</t>
  </si>
  <si>
    <t>Olney Solar II ‐ 06778</t>
  </si>
  <si>
    <t>Olney</t>
  </si>
  <si>
    <t>Kent</t>
  </si>
  <si>
    <t>2662 IL Route 26N ‐ Stephenson</t>
  </si>
  <si>
    <t>Griggs PV I</t>
  </si>
  <si>
    <t>Grant Park</t>
  </si>
  <si>
    <t>Blue Goose Road ‐ Whiteside</t>
  </si>
  <si>
    <t>Morrison</t>
  </si>
  <si>
    <t>705 E Goodenow Road ‐ Will East</t>
  </si>
  <si>
    <t>Beecher</t>
  </si>
  <si>
    <t>IL_Kankakee_Yonke Farms</t>
  </si>
  <si>
    <t>Kankakee</t>
  </si>
  <si>
    <t>IL_McHenry_Franks (Marengo)</t>
  </si>
  <si>
    <t>Marengo</t>
  </si>
  <si>
    <t>IL_McHenry_Franks II</t>
  </si>
  <si>
    <t>Huntley</t>
  </si>
  <si>
    <t>Brewster CS</t>
  </si>
  <si>
    <t>Stockton</t>
  </si>
  <si>
    <t>Alden Road ‐ McHenry</t>
  </si>
  <si>
    <t>Marengo 2</t>
  </si>
  <si>
    <t>Mt. Morris 2</t>
  </si>
  <si>
    <t>Polo</t>
  </si>
  <si>
    <t>Edwardsville Solar II 06777</t>
  </si>
  <si>
    <t>Edwardsville</t>
  </si>
  <si>
    <t>Cortland 2</t>
  </si>
  <si>
    <t>Cortland</t>
  </si>
  <si>
    <t>Rockford CS Site 2</t>
  </si>
  <si>
    <t>Somonauk Road Solar I ‐ 06344</t>
  </si>
  <si>
    <t>Somonauk</t>
  </si>
  <si>
    <t>Payne Lena</t>
  </si>
  <si>
    <t>Lena</t>
  </si>
  <si>
    <t>Pontiac 1B (Midwest Power Partners)</t>
  </si>
  <si>
    <t>Pontiac</t>
  </si>
  <si>
    <t>Clay County</t>
  </si>
  <si>
    <t>Louisville</t>
  </si>
  <si>
    <t>Lena 1</t>
  </si>
  <si>
    <t>Mendota US Solar 1, LLC</t>
  </si>
  <si>
    <t>Mendota</t>
  </si>
  <si>
    <t>Fulton 1(b)</t>
  </si>
  <si>
    <t>Mennie South</t>
  </si>
  <si>
    <t>Granville</t>
  </si>
  <si>
    <t>Apple Canyon Lake Solar Farm</t>
  </si>
  <si>
    <t>Apple River</t>
  </si>
  <si>
    <t>IL‐17‐0068 ‐ IL FEJA ‐Wolf/Wertz site 2</t>
  </si>
  <si>
    <t>Sidney</t>
  </si>
  <si>
    <t>IL‐18‐0003 ‐ IL FEJA ‐ Faust Trust Route 40 ‐ Site 1 of 2</t>
  </si>
  <si>
    <t>Edelstein</t>
  </si>
  <si>
    <t>Peterman Solar II, LLC</t>
  </si>
  <si>
    <t>St. Anne</t>
  </si>
  <si>
    <t>Olmstead Solar II, LLC</t>
  </si>
  <si>
    <t>Kish Solar, LLC</t>
  </si>
  <si>
    <t>Cherry Valley</t>
  </si>
  <si>
    <t>Kankakee Solar 4 LLC</t>
  </si>
  <si>
    <t>Long John Solar, LLC</t>
  </si>
  <si>
    <t>Whiteside Solar 1 LLC</t>
  </si>
  <si>
    <t>Fulton</t>
  </si>
  <si>
    <t>Clinton Solar 4 LLC</t>
  </si>
  <si>
    <t>Carlyle</t>
  </si>
  <si>
    <t>Armstrong 2</t>
  </si>
  <si>
    <t>Woodstock</t>
  </si>
  <si>
    <t>Blazingstar 2</t>
  </si>
  <si>
    <t>Speedway East Central CS</t>
  </si>
  <si>
    <t>Joliet</t>
  </si>
  <si>
    <t>Nostrand Solar, LLC</t>
  </si>
  <si>
    <t>Manteno Township</t>
  </si>
  <si>
    <t>Iroquois Solar 1b LLC</t>
  </si>
  <si>
    <t>Watseka</t>
  </si>
  <si>
    <t>Viking Solar, LLC</t>
  </si>
  <si>
    <t>Palmyra</t>
  </si>
  <si>
    <t>McDonough Solar 1 LLC</t>
  </si>
  <si>
    <t>Blandinsville</t>
  </si>
  <si>
    <t>McDonough Solar 1b LLC</t>
  </si>
  <si>
    <t>Morgan Solar 2 LLC</t>
  </si>
  <si>
    <t>Murrayville</t>
  </si>
  <si>
    <t>Morgan Solar 4 LLC</t>
  </si>
  <si>
    <t>Vulcan Solar, LLC</t>
  </si>
  <si>
    <t>Vermilion Solar 1 LLC</t>
  </si>
  <si>
    <t>Danville</t>
  </si>
  <si>
    <t>Woodlawn Solar, LLC</t>
  </si>
  <si>
    <t>Crete</t>
  </si>
  <si>
    <t>Wolfcastle Solar, LLC</t>
  </si>
  <si>
    <t>DeKalb</t>
  </si>
  <si>
    <t>Keller</t>
  </si>
  <si>
    <t>Sullivan B</t>
  </si>
  <si>
    <t>Macomb</t>
  </si>
  <si>
    <t>Schulte CSG 2</t>
  </si>
  <si>
    <t>Lacon</t>
  </si>
  <si>
    <t>Greenwich</t>
  </si>
  <si>
    <t>Thornwood</t>
  </si>
  <si>
    <t>Central Hudson Gas and Electric</t>
  </si>
  <si>
    <t>Seneca Falls</t>
  </si>
  <si>
    <t>Turin</t>
  </si>
  <si>
    <t>Larchmont</t>
  </si>
  <si>
    <t>Hannibal</t>
  </si>
  <si>
    <t>Lapeer</t>
  </si>
  <si>
    <t>Stanfordville</t>
  </si>
  <si>
    <t>Troupsburg</t>
  </si>
  <si>
    <t>Plattsburgh</t>
  </si>
  <si>
    <t>Washingtonville</t>
  </si>
  <si>
    <t>Portage</t>
  </si>
  <si>
    <t>Clayton</t>
  </si>
  <si>
    <t>Ghent</t>
  </si>
  <si>
    <t>Tioga</t>
  </si>
  <si>
    <t>Ulster</t>
  </si>
  <si>
    <t>Ransomville</t>
  </si>
  <si>
    <t>SMAES_08195</t>
  </si>
  <si>
    <t>SMAES_05288</t>
  </si>
  <si>
    <t>SMANG_02156</t>
  </si>
  <si>
    <t>SMANG_02095</t>
  </si>
  <si>
    <t>Oakham</t>
  </si>
  <si>
    <t>SMANG_00858</t>
  </si>
  <si>
    <t>SMANG_03009</t>
  </si>
  <si>
    <t>SMANG_00154</t>
  </si>
  <si>
    <t>SMANG_01437</t>
  </si>
  <si>
    <t>Berlin</t>
  </si>
  <si>
    <t>SMANG_00351</t>
  </si>
  <si>
    <t>Cokato Unit 3</t>
  </si>
  <si>
    <t>Cokato Unit 2</t>
  </si>
  <si>
    <t>Cokato Unit 4</t>
  </si>
  <si>
    <t>Cornillie CSG 1</t>
  </si>
  <si>
    <t>Rice Community Solar Two</t>
  </si>
  <si>
    <t>FastSun 12</t>
  </si>
  <si>
    <t>FastSun 21</t>
  </si>
  <si>
    <t>FastSun 4</t>
  </si>
  <si>
    <t>Hugo</t>
  </si>
  <si>
    <t>Flodquist Community Solar LLC</t>
  </si>
  <si>
    <t>Hayfield Solar I LLC</t>
  </si>
  <si>
    <t>Hayfield</t>
  </si>
  <si>
    <t>Hayfield Solar III LLC</t>
  </si>
  <si>
    <t>Helen CSG 1 LLC</t>
  </si>
  <si>
    <t>Johnson CSG 1</t>
  </si>
  <si>
    <t>Marigold Community Solar Garden, LLC</t>
  </si>
  <si>
    <t>Medin 2 Community Solar LLC</t>
  </si>
  <si>
    <t>Medin CSG 1</t>
  </si>
  <si>
    <t>Brooten CSG 1 LLC</t>
  </si>
  <si>
    <t>Sacred Heart CSG 1 LLC</t>
  </si>
  <si>
    <t>Buffalo Lake CSG 1 LLC</t>
  </si>
  <si>
    <t>Stewart CSG 1 LLC</t>
  </si>
  <si>
    <t>Novel Huneke Solar</t>
  </si>
  <si>
    <t>Novel Novak Solar</t>
  </si>
  <si>
    <t>Novel Peter Solar</t>
  </si>
  <si>
    <t>Novel Stavem Solar</t>
  </si>
  <si>
    <t>Novel Winegar Partnership Solar</t>
  </si>
  <si>
    <t>Palmer Community Solar LLC</t>
  </si>
  <si>
    <t>Taylor Falls</t>
  </si>
  <si>
    <t>Pipestone City Solar LLC</t>
  </si>
  <si>
    <t>Primrose Solar, LLC</t>
  </si>
  <si>
    <t>RJC CSG 1</t>
  </si>
  <si>
    <t>Schull CSG</t>
  </si>
  <si>
    <t>Silver Lake Garden LLC</t>
  </si>
  <si>
    <t>Studenski Community Solar LLC</t>
  </si>
  <si>
    <t>Hayfield Community Solar</t>
  </si>
  <si>
    <t>Svihel Community Solar LLC</t>
  </si>
  <si>
    <t>Swan Garden LLC</t>
  </si>
  <si>
    <t>T. Luhman CSG 2</t>
  </si>
  <si>
    <t>Union Garden LLC</t>
  </si>
  <si>
    <t>USS Danube Solar LLC</t>
  </si>
  <si>
    <t>USS Dot Com Solar LLC</t>
  </si>
  <si>
    <t>USS Quail Solar LLC</t>
  </si>
  <si>
    <t>USS Steamboat Solar LLC</t>
  </si>
  <si>
    <t>USS Water City Solar LLC</t>
  </si>
  <si>
    <t>USS Water Town Solar LLC</t>
  </si>
  <si>
    <t>USS Wildcat Solar LLC</t>
  </si>
  <si>
    <t>Westport Community Solar, LLC</t>
  </si>
  <si>
    <t>SMAES_00080</t>
  </si>
  <si>
    <t>SMANG_01639</t>
  </si>
  <si>
    <t>SMAES_16730</t>
  </si>
  <si>
    <t>SMAES_02239</t>
  </si>
  <si>
    <t>SMAES_21646</t>
  </si>
  <si>
    <t>Medway</t>
  </si>
  <si>
    <t>SMANG_01487</t>
  </si>
  <si>
    <t>Tyngsborough</t>
  </si>
  <si>
    <t>SMANG_02150</t>
  </si>
  <si>
    <t>Ware</t>
  </si>
  <si>
    <t>SMANG_00200</t>
  </si>
  <si>
    <t>Dighton</t>
  </si>
  <si>
    <t>SMAES_05355</t>
  </si>
  <si>
    <t>SMANG_01915</t>
  </si>
  <si>
    <t>SMANG_02136</t>
  </si>
  <si>
    <t>SMANG_02131</t>
  </si>
  <si>
    <t>SMANG_02142</t>
  </si>
  <si>
    <t>SMAES_22256</t>
  </si>
  <si>
    <t>SMAES_13404</t>
  </si>
  <si>
    <t>SMANG_18466</t>
  </si>
  <si>
    <t>SMANG_18467</t>
  </si>
  <si>
    <t>SMANG_18468</t>
  </si>
  <si>
    <t>SMANG_18469</t>
  </si>
  <si>
    <t>SMANG_18470</t>
  </si>
  <si>
    <t>SMANG_18471</t>
  </si>
  <si>
    <t>SMANG_18472</t>
  </si>
  <si>
    <t>SMANG_18474</t>
  </si>
  <si>
    <t>SMANG_18475</t>
  </si>
  <si>
    <t>SMANG_18476</t>
  </si>
  <si>
    <t>SMAES_02545</t>
  </si>
  <si>
    <t>Dalton</t>
  </si>
  <si>
    <t>SMANG_00214</t>
  </si>
  <si>
    <t>SMANG_02043</t>
  </si>
  <si>
    <t>Granby</t>
  </si>
  <si>
    <t>SMAES_00043</t>
  </si>
  <si>
    <t>SMANG_04315</t>
  </si>
  <si>
    <t>SMANG_01414</t>
  </si>
  <si>
    <t>SMANG_06547</t>
  </si>
  <si>
    <t>SMAES_17845</t>
  </si>
  <si>
    <t>SMAES_06926</t>
  </si>
  <si>
    <t>Falmouth</t>
  </si>
  <si>
    <t>SMAES_00042</t>
  </si>
  <si>
    <t>SMANG_04388</t>
  </si>
  <si>
    <t>Charlemont</t>
  </si>
  <si>
    <t>SMANG_07791</t>
  </si>
  <si>
    <t>SMAES_16676</t>
  </si>
  <si>
    <t>Waltham</t>
  </si>
  <si>
    <t>SMAES_10090</t>
  </si>
  <si>
    <t>SMANG_00155</t>
  </si>
  <si>
    <t>SMANG_01058</t>
  </si>
  <si>
    <t>SMANG_00181</t>
  </si>
  <si>
    <t>SMANG_00141</t>
  </si>
  <si>
    <t>SMANG_00144</t>
  </si>
  <si>
    <t>SMANG_05753</t>
  </si>
  <si>
    <t>SMANG_02038</t>
  </si>
  <si>
    <t>SMANG_02647</t>
  </si>
  <si>
    <t>SMAES_03369</t>
  </si>
  <si>
    <t>SMAES_02924</t>
  </si>
  <si>
    <t>SMANG_00072</t>
  </si>
  <si>
    <t>SMANG_03285</t>
  </si>
  <si>
    <t>Cheshire</t>
  </si>
  <si>
    <t>SMAES_01652</t>
  </si>
  <si>
    <t>SMAES_14971</t>
  </si>
  <si>
    <t>Barnstable</t>
  </si>
  <si>
    <t>SMAES_24941</t>
  </si>
  <si>
    <t>SMANG_08030</t>
  </si>
  <si>
    <t>Great Barrington</t>
  </si>
  <si>
    <t>SMANG_00121</t>
  </si>
  <si>
    <t>Brookfield</t>
  </si>
  <si>
    <t>SMANG_00161</t>
  </si>
  <si>
    <t>Brimfield</t>
  </si>
  <si>
    <t>SMANG_00199</t>
  </si>
  <si>
    <t>SMANG_01392</t>
  </si>
  <si>
    <t>Brockton</t>
  </si>
  <si>
    <t>SMANG_01135</t>
  </si>
  <si>
    <t>SMAES_22789</t>
  </si>
  <si>
    <t>Newton</t>
  </si>
  <si>
    <t>SMANG_00318</t>
  </si>
  <si>
    <t>SMANG_06530</t>
  </si>
  <si>
    <t>Douglas</t>
  </si>
  <si>
    <t>SMAES_32886</t>
  </si>
  <si>
    <t>SMANG_00309</t>
  </si>
  <si>
    <t>Tewksbury</t>
  </si>
  <si>
    <t>SMAES_27443</t>
  </si>
  <si>
    <t>SMANG_04345</t>
  </si>
  <si>
    <t>SMANG_01541</t>
  </si>
  <si>
    <t>SMAES_02066</t>
  </si>
  <si>
    <t>SMAES_02111</t>
  </si>
  <si>
    <t>SMANG_01303</t>
  </si>
  <si>
    <t>Auburn</t>
  </si>
  <si>
    <t>Lyndon</t>
  </si>
  <si>
    <t>Mount Morris</t>
  </si>
  <si>
    <t>Braidwood</t>
  </si>
  <si>
    <t>Paw Paw</t>
  </si>
  <si>
    <t>Meredosia</t>
  </si>
  <si>
    <t>Lee</t>
  </si>
  <si>
    <t>New Hampton</t>
  </si>
  <si>
    <t>Consolidated Edison</t>
  </si>
  <si>
    <t>NYS Electric and Gas</t>
  </si>
  <si>
    <t>Freehold</t>
  </si>
  <si>
    <t>Cortlandt Manor</t>
  </si>
  <si>
    <t>Mount Kisco</t>
  </si>
  <si>
    <t>Yonkers</t>
  </si>
  <si>
    <t>Howard Beach</t>
  </si>
  <si>
    <t>Jackson Heights</t>
  </si>
  <si>
    <t>Stone Ridge</t>
  </si>
  <si>
    <t>Holbrook</t>
  </si>
  <si>
    <t>Silver Creek</t>
  </si>
  <si>
    <t>West Henrietta</t>
  </si>
  <si>
    <t>Rock Tavern</t>
  </si>
  <si>
    <t>Valhalla</t>
  </si>
  <si>
    <t>Lagrangeville</t>
  </si>
  <si>
    <t>Olean</t>
  </si>
  <si>
    <t>Marcellus</t>
  </si>
  <si>
    <t>Akron</t>
  </si>
  <si>
    <t>Bliss</t>
  </si>
  <si>
    <t>Arkport</t>
  </si>
  <si>
    <t>Amsterdam</t>
  </si>
  <si>
    <t>Newburgh</t>
  </si>
  <si>
    <t>West Harrison</t>
  </si>
  <si>
    <t>Ridgewood</t>
  </si>
  <si>
    <t>Brier Hill</t>
  </si>
  <si>
    <t>Penn Yan</t>
  </si>
  <si>
    <t>Walton</t>
  </si>
  <si>
    <t>Oriskany</t>
  </si>
  <si>
    <t>Manlius</t>
  </si>
  <si>
    <t>Saint Johnsville</t>
  </si>
  <si>
    <t>Fort Johnson</t>
  </si>
  <si>
    <t>Glenfield</t>
  </si>
  <si>
    <t>Central Square</t>
  </si>
  <si>
    <t>Fillmore</t>
  </si>
  <si>
    <t>Constable</t>
  </si>
  <si>
    <t>Mendon Road Solar</t>
  </si>
  <si>
    <t>Woonsocket</t>
  </si>
  <si>
    <t>Robinson Place A &amp; B</t>
  </si>
  <si>
    <t>Erath</t>
  </si>
  <si>
    <t>Stephenville</t>
  </si>
  <si>
    <t>Rumford park</t>
  </si>
  <si>
    <t>Rumford</t>
  </si>
  <si>
    <t>China</t>
  </si>
  <si>
    <t>Market Street</t>
  </si>
  <si>
    <t>Rumford Solar</t>
  </si>
  <si>
    <t>Berwick</t>
  </si>
  <si>
    <t>Ainsworth</t>
  </si>
  <si>
    <t>Norfolk</t>
  </si>
  <si>
    <t>Project Name</t>
  </si>
  <si>
    <t>System Size (MW-AC)</t>
  </si>
  <si>
    <t>System Size (kW-AC)</t>
  </si>
  <si>
    <t>Year of Interconnection</t>
  </si>
  <si>
    <t>Community Solar Capacity (MW-AC)</t>
  </si>
  <si>
    <t>Total</t>
  </si>
  <si>
    <t>Community Solar Capacity State Rankings (MW-AC)</t>
  </si>
  <si>
    <t>Percent of Total</t>
  </si>
  <si>
    <t>Other States + DC</t>
  </si>
  <si>
    <t>Identified LMI-Serving Capacity (MW-AC)</t>
  </si>
  <si>
    <t>Installed LMI-Serving Capacity (MW-AC)</t>
  </si>
  <si>
    <t>Planned LMI-Serving Capacity (MW-AC)</t>
  </si>
  <si>
    <t>GC Solar 2, LLC (SRC010496)</t>
  </si>
  <si>
    <t>Breck Solar 1, LLC (SRC010497)</t>
  </si>
  <si>
    <t>CEC Solar #1026, LLC (SRC010498)</t>
  </si>
  <si>
    <t>Mesa Solar 1, LLC (SRC010499)</t>
  </si>
  <si>
    <t>Summit Solar 1, LLC (SRC010500)</t>
  </si>
  <si>
    <t>CEC Solar #1020, LLC (SRC010502)</t>
  </si>
  <si>
    <t>Can Solar 1, LLC (SRC010506)</t>
  </si>
  <si>
    <t>Community Energy Solar Garden 1 (SRC010507)</t>
  </si>
  <si>
    <t>CEC Solar #1037, LLC (SRC010509)</t>
  </si>
  <si>
    <t>Community Energy Solar Garden 2 (SRC010512)</t>
  </si>
  <si>
    <t>Sterling CSG (SRC011229)</t>
  </si>
  <si>
    <t>CEC Solar #1023, LLC (SRC011647)</t>
  </si>
  <si>
    <t>Mesa CSG (SRC011744)</t>
  </si>
  <si>
    <t>Arapahoe I (SRC018661)</t>
  </si>
  <si>
    <t>Denver I (SRC018663)</t>
  </si>
  <si>
    <t>Denver II (SRC018664)</t>
  </si>
  <si>
    <t>Adams I (SRC018665)</t>
  </si>
  <si>
    <t>CEC Solar #1021, LLC (SRC018667)</t>
  </si>
  <si>
    <t>CEC Solar #1025, LLC (SRC018668)</t>
  </si>
  <si>
    <t>CEC Solar #1022, LLC (SRC018669)</t>
  </si>
  <si>
    <t>Adams II (SRC018672)</t>
  </si>
  <si>
    <t>AntE (SRC018677)</t>
  </si>
  <si>
    <t>Alkire (SRC023375)</t>
  </si>
  <si>
    <t>Adams III (SRC023376)</t>
  </si>
  <si>
    <t>Adams (SRC023377)</t>
  </si>
  <si>
    <t>CEC Solar #1119 (SRC042360)</t>
  </si>
  <si>
    <t>CEC Solar #1121, LLC (SRC042361)</t>
  </si>
  <si>
    <t>CEC Solar #1122, LLC (SRC042362)</t>
  </si>
  <si>
    <t>CEC Solar #1128, LLC (SRC042364)</t>
  </si>
  <si>
    <t>CEC Solar #1130, LLC (SRC042365)</t>
  </si>
  <si>
    <t>CEC Solar #1133, LLC (SRC042438)</t>
  </si>
  <si>
    <t>Imboden IV (SRC042452)</t>
  </si>
  <si>
    <t>Quincy Solar Garden (SRC042454)</t>
  </si>
  <si>
    <t>Quincy II Solar Garden (SRC042456)</t>
  </si>
  <si>
    <t>Imboden III (SRC042457)</t>
  </si>
  <si>
    <t>Imboden II Solar Garden (SRC042458)</t>
  </si>
  <si>
    <t>Gilcrest Solar Garden (SRC042459)</t>
  </si>
  <si>
    <t>Hudson Solar Garden (SRC042462)</t>
  </si>
  <si>
    <t>Imboden V (SRC042463)</t>
  </si>
  <si>
    <t>San Luis Solar Garden (SRC042532)</t>
  </si>
  <si>
    <t>Spark 1 (SRC050353)</t>
  </si>
  <si>
    <t>Spark 2 (SRC050356)</t>
  </si>
  <si>
    <t>Stanley Marketplace (SRC050354)</t>
  </si>
  <si>
    <t>Centennial I (SRC050355)</t>
  </si>
  <si>
    <t>GHA Solar Garden (SRC050357)</t>
  </si>
  <si>
    <t>Lafayette Horizon Solar CSG LLC (SRC053370)</t>
  </si>
  <si>
    <t>100% Low-Income Community-Based Solar Ga (SRC053962)</t>
  </si>
  <si>
    <t>Alamosa01 (Wisecamp) (SRC053963)</t>
  </si>
  <si>
    <t>Lowry State Land Board (SRC053964)</t>
  </si>
  <si>
    <t>Greeley-Weld Airport (SRC053971)</t>
  </si>
  <si>
    <t>Cameo01 (SRC053977)</t>
  </si>
  <si>
    <t>DU CSG 1 LLC (SRC053578)</t>
  </si>
  <si>
    <t>Denver SLB (SRC053579)</t>
  </si>
  <si>
    <t>Mesa CSG 2 LLC (SRC053581)</t>
  </si>
  <si>
    <t>Rifle (SRC053975)</t>
  </si>
  <si>
    <t>Tebo01 (SRC053967)</t>
  </si>
  <si>
    <t>Tebo02 (SRC053968)</t>
  </si>
  <si>
    <t>Lantz (SRC053976)</t>
  </si>
  <si>
    <t>Anderson (SRC053973)</t>
  </si>
  <si>
    <t>McCormick (SRC053974)</t>
  </si>
  <si>
    <t>DIA 1 (SRC053965)</t>
  </si>
  <si>
    <t>Alamosa South CSG (SRC055045)</t>
  </si>
  <si>
    <t>DIA 2 (SRC053970)</t>
  </si>
  <si>
    <t>Mesa CSG 1 LLC (SRC054194)</t>
  </si>
  <si>
    <t>Platteville Solar CSG LLC (SRC054664)</t>
  </si>
  <si>
    <t>CO LI CSG 2 LLC (SRC064203)</t>
  </si>
  <si>
    <t>GRID CSG Standard 2 (SRC064251)</t>
  </si>
  <si>
    <t>Mtn Solar 2 (SRC067948)</t>
  </si>
  <si>
    <t>Mtn Solar 1 (SRC067947)</t>
  </si>
  <si>
    <t>CO LI CSG 1 LLC (SRC064202)</t>
  </si>
  <si>
    <t>Mtn Solar 3 (SRC067949)</t>
  </si>
  <si>
    <t>Boulder FTC Community Solar (SRC077501)</t>
  </si>
  <si>
    <t>Monte Vista Solar 2 CSG LLC (SRC053577)</t>
  </si>
  <si>
    <t>Monte Vista</t>
  </si>
  <si>
    <t>Rock Creek Solar 2 CSG LLC (SRC053585)</t>
  </si>
  <si>
    <t>Linnebur (SRC053966)</t>
  </si>
  <si>
    <t>Morrison (SRC054279)</t>
  </si>
  <si>
    <t>Alden Solar CSG, LLC (SRC054663)</t>
  </si>
  <si>
    <t>CO LI CSG 3 LLC (SRC064204)</t>
  </si>
  <si>
    <t>Mtn Solar 4 (SRC067952)</t>
  </si>
  <si>
    <t>Lakewood</t>
  </si>
  <si>
    <t>Mtn Solar 5 (SRC067953)</t>
  </si>
  <si>
    <t>Mtn Solar 6 (SRC068682)</t>
  </si>
  <si>
    <t>Tebo 3 (SRC068857)</t>
  </si>
  <si>
    <t>Methven 1 (SRC068858)</t>
  </si>
  <si>
    <t>Carlson (SRC068869)</t>
  </si>
  <si>
    <t>Rhonda (SRC068871)</t>
  </si>
  <si>
    <t>Jack's Solar Garden (SRC071114)</t>
  </si>
  <si>
    <t>Longmont</t>
  </si>
  <si>
    <t>Methven North (SRC071116)</t>
  </si>
  <si>
    <t>Gilcrest V (SRC080106)</t>
  </si>
  <si>
    <t>GilcrestSun (SRC080107)</t>
  </si>
  <si>
    <t>Vasquez V (SRC080108)</t>
  </si>
  <si>
    <t>NSE Camber Solar PS6 LLC (SRC074897)</t>
  </si>
  <si>
    <t>NSE Camber Solar PS11 LLC (SRC075014)</t>
  </si>
  <si>
    <t>NSE Camber Solar PS12, LLC (SRC075015)</t>
  </si>
  <si>
    <t>NSE Camber Solar PS13 LLC (SRC075016)</t>
  </si>
  <si>
    <t>Venture 1 - 1A (SRC075020)</t>
  </si>
  <si>
    <t>Venture 3 - 1C (SRC075021)</t>
  </si>
  <si>
    <t>Venture 4 - 1D (SRC075023)</t>
  </si>
  <si>
    <t>Venture 2 - 1B (SRC075024)</t>
  </si>
  <si>
    <t>Valmont CSG9 (SRC075070)</t>
  </si>
  <si>
    <t>Valmont CSG10 (SRC075071)</t>
  </si>
  <si>
    <t>Arapahoe CSG5 (SRC075114)</t>
  </si>
  <si>
    <t>Orangeville</t>
  </si>
  <si>
    <t>Belvidere</t>
  </si>
  <si>
    <t>Morris</t>
  </si>
  <si>
    <t>Streator</t>
  </si>
  <si>
    <t>Rock Falls</t>
  </si>
  <si>
    <t>Downs</t>
  </si>
  <si>
    <t>Oregon</t>
  </si>
  <si>
    <t>West Frankfort</t>
  </si>
  <si>
    <t>Herrin</t>
  </si>
  <si>
    <t>Sykesville</t>
  </si>
  <si>
    <t>Hampstead</t>
  </si>
  <si>
    <t>Spencerville</t>
  </si>
  <si>
    <t>Tracys Landing</t>
  </si>
  <si>
    <t>Halethorpe</t>
  </si>
  <si>
    <t>Hunt Valley</t>
  </si>
  <si>
    <t>Jessup</t>
  </si>
  <si>
    <t>Edgewood</t>
  </si>
  <si>
    <t>SMAES_09397</t>
  </si>
  <si>
    <t>SMAES_09395</t>
  </si>
  <si>
    <t>SMAES_09393</t>
  </si>
  <si>
    <t>SMAES_17557</t>
  </si>
  <si>
    <t>Bellingham</t>
  </si>
  <si>
    <t>SMAES_20460</t>
  </si>
  <si>
    <t>SMAES_09391</t>
  </si>
  <si>
    <t>SMAES_09392</t>
  </si>
  <si>
    <t>SMAES_33280</t>
  </si>
  <si>
    <t>SMAES_09396</t>
  </si>
  <si>
    <t>SMAUN_07321</t>
  </si>
  <si>
    <t>SMAES_27428</t>
  </si>
  <si>
    <t>SMAES_02032</t>
  </si>
  <si>
    <t>SMAES_38494</t>
  </si>
  <si>
    <t>SMAES_28967</t>
  </si>
  <si>
    <t>Castleton on Hudson</t>
  </si>
  <si>
    <t>Taberg</t>
  </si>
  <si>
    <t>Brockport</t>
  </si>
  <si>
    <t>Hawthorne</t>
  </si>
  <si>
    <t>Endicott</t>
  </si>
  <si>
    <t>Newark Valley</t>
  </si>
  <si>
    <t>Cicero</t>
  </si>
  <si>
    <t>Syracuse</t>
  </si>
  <si>
    <t>Gainesville</t>
  </si>
  <si>
    <t>Camden</t>
  </si>
  <si>
    <t>La Fayette</t>
  </si>
  <si>
    <t>Evans Mills</t>
  </si>
  <si>
    <t>SMAES_10022</t>
  </si>
  <si>
    <t>SMAES_35390</t>
  </si>
  <si>
    <t>SMANG_02157</t>
  </si>
  <si>
    <t>SMAES_24097</t>
  </si>
  <si>
    <t>SMANG_10098</t>
  </si>
  <si>
    <t>Blackstone</t>
  </si>
  <si>
    <t>SMANG_01500</t>
  </si>
  <si>
    <t>Lowville</t>
  </si>
  <si>
    <t>Pulaski</t>
  </si>
  <si>
    <t>Oneida</t>
  </si>
  <si>
    <t>Marilla</t>
  </si>
  <si>
    <t>West Valley</t>
  </si>
  <si>
    <t>Warwick</t>
  </si>
  <si>
    <t>Heuvelton</t>
  </si>
  <si>
    <t>Wellsville</t>
  </si>
  <si>
    <t>Chaumont</t>
  </si>
  <si>
    <t>Alfred Station</t>
  </si>
  <si>
    <t>Coxsackie</t>
  </si>
  <si>
    <t>Andresen</t>
  </si>
  <si>
    <t>Dodge Center - Stuart Sybesma I</t>
  </si>
  <si>
    <t>Edison CSG</t>
  </si>
  <si>
    <t>Everson Garden LLC</t>
  </si>
  <si>
    <t>Greenway-Hayfield</t>
  </si>
  <si>
    <t>Hayfield - Stuart Sybesma II</t>
  </si>
  <si>
    <t>Hormel Solar</t>
  </si>
  <si>
    <t>Novel David Solar</t>
  </si>
  <si>
    <t>Novel Denzer Solar</t>
  </si>
  <si>
    <t>Novel Handeland Solar LLC</t>
  </si>
  <si>
    <t>Clarkfield</t>
  </si>
  <si>
    <t>Novel Martens Solar</t>
  </si>
  <si>
    <t>Novel Marthaler Solar</t>
  </si>
  <si>
    <t>Novel Shelly Solar LLC</t>
  </si>
  <si>
    <t>Cottonwood</t>
  </si>
  <si>
    <t>Novel Stein Solar</t>
  </si>
  <si>
    <t>Novel Sunnyfield Farms Solar</t>
  </si>
  <si>
    <t>Pape</t>
  </si>
  <si>
    <t>Platt CSG</t>
  </si>
  <si>
    <t>Regenscheid CSG</t>
  </si>
  <si>
    <t>Second Chance Community Solar Garden</t>
  </si>
  <si>
    <t>Skalbeck</t>
  </si>
  <si>
    <t>SolarClub 15 LLC</t>
  </si>
  <si>
    <t>SolarClub 20 LLC</t>
  </si>
  <si>
    <t>SolarClub 23 LLC</t>
  </si>
  <si>
    <t>SolarClub 35 LLC</t>
  </si>
  <si>
    <t>Timmerman</t>
  </si>
  <si>
    <t>Balaton</t>
  </si>
  <si>
    <t>Titlow Garden LLC</t>
  </si>
  <si>
    <t>USS Catfish Solar LLC</t>
  </si>
  <si>
    <t>USS Foley Solar LLC</t>
  </si>
  <si>
    <t>USS Franklin Solar LLC</t>
  </si>
  <si>
    <t>USS Mesa Solar LLC</t>
  </si>
  <si>
    <t>USS Peach Solar LLC</t>
  </si>
  <si>
    <t>USS Prokosch Solar LLC</t>
  </si>
  <si>
    <t>Bird Island</t>
  </si>
  <si>
    <t>USS Rosebud Solar LLC</t>
  </si>
  <si>
    <t>USS Verbena Solar LLC</t>
  </si>
  <si>
    <t>USS Water Fowl Solar LLC</t>
  </si>
  <si>
    <t>Silver Lake</t>
  </si>
  <si>
    <t>USS Wells Creek Solar LLC</t>
  </si>
  <si>
    <t>Wolfe CSG</t>
  </si>
  <si>
    <t>West Friendship</t>
  </si>
  <si>
    <t>Stoney Run</t>
  </si>
  <si>
    <t>18A2216230004116</t>
  </si>
  <si>
    <t>Friendsville</t>
  </si>
  <si>
    <t>Clinton</t>
  </si>
  <si>
    <t>Silver Spring</t>
  </si>
  <si>
    <t>Hillcrest Heights</t>
  </si>
  <si>
    <t>Gaithersburg</t>
  </si>
  <si>
    <t>Brandywine</t>
  </si>
  <si>
    <t>PEPCO-0095727</t>
  </si>
  <si>
    <t>PEPCO-0095724</t>
  </si>
  <si>
    <t>Skyward Solar</t>
  </si>
  <si>
    <t>Boring</t>
  </si>
  <si>
    <t>NJSTRE1545017717</t>
  </si>
  <si>
    <t>Perth Amboy</t>
  </si>
  <si>
    <t>NJSTRE1545017708</t>
  </si>
  <si>
    <t>NJSTRE1545017744</t>
  </si>
  <si>
    <t>Pennsauken</t>
  </si>
  <si>
    <t>NJSTRE1545017664</t>
  </si>
  <si>
    <t>Teterboro</t>
  </si>
  <si>
    <t>NJSTRE1545017648</t>
  </si>
  <si>
    <t>Wood-Ridge</t>
  </si>
  <si>
    <t>NJSTRE1545017700</t>
  </si>
  <si>
    <t>Edison</t>
  </si>
  <si>
    <t>NJSTRE1545017665</t>
  </si>
  <si>
    <t>NJSTRE1545017736</t>
  </si>
  <si>
    <t>NJSTRE1545017747</t>
  </si>
  <si>
    <t>NJSTRE1545017647</t>
  </si>
  <si>
    <t>Deptford</t>
  </si>
  <si>
    <t>NJSTRE1545017660</t>
  </si>
  <si>
    <t>NJSTRE1545017704</t>
  </si>
  <si>
    <t>South Brunswick</t>
  </si>
  <si>
    <t>NJSTRE1545017641</t>
  </si>
  <si>
    <t>Manchester Twp.</t>
  </si>
  <si>
    <t>NJSTRE1545017646</t>
  </si>
  <si>
    <t>West Belmar</t>
  </si>
  <si>
    <t>NJSTRE1548093089</t>
  </si>
  <si>
    <t>Delran</t>
  </si>
  <si>
    <t>NJSTRE1548090954</t>
  </si>
  <si>
    <t>Dayton</t>
  </si>
  <si>
    <t>NJSTRE1548091248</t>
  </si>
  <si>
    <t>North Brunswick</t>
  </si>
  <si>
    <t>NJSTRE1548084081</t>
  </si>
  <si>
    <t>NJSTRE1548092858</t>
  </si>
  <si>
    <t>Neptune</t>
  </si>
  <si>
    <t>Developer</t>
  </si>
  <si>
    <t>Clean Energy Collective</t>
  </si>
  <si>
    <t>SoCore Energy</t>
  </si>
  <si>
    <t>SunRaise Investments</t>
  </si>
  <si>
    <t>Nexamp Aggregation SRECs</t>
  </si>
  <si>
    <t>ENGIE North America</t>
  </si>
  <si>
    <t>SRECTrade</t>
  </si>
  <si>
    <t>Energy New England</t>
  </si>
  <si>
    <t>Green Street Power Partners</t>
  </si>
  <si>
    <t>Knollwood Energy, LLC</t>
  </si>
  <si>
    <t>Falck Renewables North America Inc.</t>
  </si>
  <si>
    <t>38 Degrees North</t>
  </si>
  <si>
    <t>Altus Power America Management, LLC</t>
  </si>
  <si>
    <t>AMERESCO</t>
  </si>
  <si>
    <t>AMP Solar Group</t>
  </si>
  <si>
    <t>BlueWave Finance Group, LLC</t>
  </si>
  <si>
    <t>BWC Hamilton Brook, LLC</t>
  </si>
  <si>
    <t>CEC Solar #1033, LLC</t>
  </si>
  <si>
    <t>Clean Asset Partners Corp.</t>
  </si>
  <si>
    <t>Community Energy Solar</t>
  </si>
  <si>
    <t>Nautilus Solar Energy, LLC</t>
  </si>
  <si>
    <t>NRG Solar LLC</t>
  </si>
  <si>
    <t>Renewable Generation (MA) LLC</t>
  </si>
  <si>
    <t>RIN Logistics</t>
  </si>
  <si>
    <t>Solect Energy Development, LLC</t>
  </si>
  <si>
    <t>Syncarpha Capital, LLC</t>
  </si>
  <si>
    <t>IGS Solar, LLC</t>
  </si>
  <si>
    <t>Mattapoisett Solarpower, Inc.</t>
  </si>
  <si>
    <t>Sol Systems, LLC</t>
  </si>
  <si>
    <t>SRECTrade, Inc.</t>
  </si>
  <si>
    <t>Kearsarge Energy</t>
  </si>
  <si>
    <t>MMWEC Solar Aggregation</t>
  </si>
  <si>
    <t>Origis Energy</t>
  </si>
  <si>
    <t>Cambridge Flats LLC</t>
  </si>
  <si>
    <t>NextEra</t>
  </si>
  <si>
    <t>WGL Energy Systems</t>
  </si>
  <si>
    <t>BHE Renewables</t>
  </si>
  <si>
    <t>Geronimo Energy</t>
  </si>
  <si>
    <t>Clearway Energy</t>
  </si>
  <si>
    <t>Generate Capital/SunShare LLC</t>
  </si>
  <si>
    <t>Cypress Creek</t>
  </si>
  <si>
    <t>Potentia Solar/Minnesota Solar</t>
  </si>
  <si>
    <t>New Energy Equity</t>
  </si>
  <si>
    <t>Minnesota Community Solar</t>
  </si>
  <si>
    <t>NRG Community Solar</t>
  </si>
  <si>
    <t>Don &amp; Susan Buhl Family Limited Partners</t>
  </si>
  <si>
    <t>Potentia Renewables</t>
  </si>
  <si>
    <t>Cooperative Energy Futures</t>
  </si>
  <si>
    <t>Rural Renewable Energy Alliance</t>
  </si>
  <si>
    <t>Viking Electric</t>
  </si>
  <si>
    <t>Ecoplexus</t>
  </si>
  <si>
    <t>Nautilus Solar</t>
  </si>
  <si>
    <t>MIC Renewable Energy Holdings LLC</t>
  </si>
  <si>
    <t>Nicollet Projects*</t>
  </si>
  <si>
    <t>Real Capital Solutions</t>
  </si>
  <si>
    <t>SoCore</t>
  </si>
  <si>
    <t>Greenway Solar, LLC</t>
  </si>
  <si>
    <t>Generate Capital</t>
  </si>
  <si>
    <t>SunShare</t>
  </si>
  <si>
    <t>AMP Solar</t>
  </si>
  <si>
    <t>Coronal Development Services</t>
  </si>
  <si>
    <t>Oak Leaf Partners LLC</t>
  </si>
  <si>
    <t>Oak Leaf Solar XV LLC</t>
  </si>
  <si>
    <t>Hunt Electric</t>
  </si>
  <si>
    <t>US Solar</t>
  </si>
  <si>
    <t>MN Solar Connection</t>
  </si>
  <si>
    <t>Novel Energy Solutions</t>
  </si>
  <si>
    <t>Faircon Service Company</t>
  </si>
  <si>
    <t>Brian Vetters</t>
  </si>
  <si>
    <t>Able Energy</t>
  </si>
  <si>
    <t>AEP Onsite Partners</t>
  </si>
  <si>
    <t>TenK Solar</t>
  </si>
  <si>
    <t>TenKsolar</t>
  </si>
  <si>
    <t>tenKsolar</t>
  </si>
  <si>
    <t>MC Power (and Gardner Capital)</t>
  </si>
  <si>
    <t>PCEC employees</t>
  </si>
  <si>
    <t>Alternative Energy Services</t>
  </si>
  <si>
    <t>Sunrise Solar Solutions, LLC</t>
  </si>
  <si>
    <t>SunLight General Capital, LLC</t>
  </si>
  <si>
    <t>Entersolar, LLC</t>
  </si>
  <si>
    <t>OnForce Solar, Inc.</t>
  </si>
  <si>
    <t>Best Energy Power</t>
  </si>
  <si>
    <t>Brooklyn SolarWorks, LLC</t>
  </si>
  <si>
    <t>IPPsolar LLC (formerly Blueland LLC)</t>
  </si>
  <si>
    <t>EmPower CES, LLC</t>
  </si>
  <si>
    <t>New York Solar Solutions LLC</t>
  </si>
  <si>
    <t>Harvest Power</t>
  </si>
  <si>
    <t>Dynamic Energy Solutions, LLC</t>
  </si>
  <si>
    <t>United Renewable Energy LLC</t>
  </si>
  <si>
    <t>Borrego Solar Systems, Inc.</t>
  </si>
  <si>
    <t>Monolith Solar Associates, LLC</t>
  </si>
  <si>
    <t>Renovus Energy, Inc</t>
  </si>
  <si>
    <t>TM Montante Solar Developments LLC</t>
  </si>
  <si>
    <t>Hudson Solar</t>
  </si>
  <si>
    <t>Xzerta Energy Group, LLC</t>
  </si>
  <si>
    <t>ETM Solar Works, Inc.</t>
  </si>
  <si>
    <t>Green Hybrid Energy Solutions</t>
  </si>
  <si>
    <t>GreenSpark Solar (dba for Sustainable Energy Developments)</t>
  </si>
  <si>
    <t>El Paso Electric Community Solar - Eastside Campus</t>
  </si>
  <si>
    <t>Turning Point Energy</t>
  </si>
  <si>
    <t>Sun Shares LLC (VEIC)</t>
  </si>
  <si>
    <t>Acorn Energy Cooperative, Alteris Renewables</t>
  </si>
  <si>
    <t>Aegis Renewable Energy</t>
  </si>
  <si>
    <t>AllEarth Renewables</t>
  </si>
  <si>
    <t>Alteris Renewables (now Real Goods Solar)</t>
  </si>
  <si>
    <t>Community group</t>
  </si>
  <si>
    <t>Green Lantern</t>
  </si>
  <si>
    <t>Green Mountain Community Solar</t>
  </si>
  <si>
    <t>Jeff Forward (individual)</t>
  </si>
  <si>
    <t>Norwich Technologies</t>
  </si>
  <si>
    <t>NRG</t>
  </si>
  <si>
    <t>Soveren Solar</t>
  </si>
  <si>
    <t>SunCommon</t>
  </si>
  <si>
    <t>Bullrock Corporation</t>
  </si>
  <si>
    <t>Encore Renewable Energy</t>
  </si>
  <si>
    <t>Brimma Solar</t>
  </si>
  <si>
    <t>Energy Solutions</t>
  </si>
  <si>
    <t>Puget Sound Solar</t>
  </si>
  <si>
    <t>Edmonds Community Solar Cooperative</t>
  </si>
  <si>
    <t>A&amp;R Solar Corporation</t>
  </si>
  <si>
    <t>Absolute Power</t>
  </si>
  <si>
    <t>Forecast Solar LLC</t>
  </si>
  <si>
    <t>Carr Creek Electric</t>
  </si>
  <si>
    <t>Ten-K Solar, other contractors</t>
  </si>
  <si>
    <t>WPPI Energy</t>
  </si>
  <si>
    <t>MH Construction, SCEC Construction Services, Viking Electric, tenKsolar</t>
  </si>
  <si>
    <t>Clean Energy Collective (CEC)</t>
  </si>
  <si>
    <t>Convergence Energy</t>
  </si>
  <si>
    <t>C2 Energy Capital</t>
  </si>
  <si>
    <t>Renewable Energy Systems</t>
  </si>
  <si>
    <t>Kingston Community Solar LLC</t>
  </si>
  <si>
    <t>Cypress Creek Renewables LLC</t>
  </si>
  <si>
    <t>PCI Renewables</t>
  </si>
  <si>
    <t>Solexus Development</t>
  </si>
  <si>
    <t>Dogwood Solar</t>
  </si>
  <si>
    <t>Fresh Air Energy</t>
  </si>
  <si>
    <t>Clean Focus Renewables</t>
  </si>
  <si>
    <t>AEP</t>
  </si>
  <si>
    <t>Microgrid Energy</t>
  </si>
  <si>
    <t>SET Ventures Group</t>
  </si>
  <si>
    <t>DHA</t>
  </si>
  <si>
    <t>Oak Leaf Energy Partners</t>
  </si>
  <si>
    <t>Grid Alternatives</t>
  </si>
  <si>
    <t>Advanced Energy Systems and Energy Design</t>
  </si>
  <si>
    <t>Local contractor</t>
  </si>
  <si>
    <t>Sunlight Solar Energy (of Bend)</t>
  </si>
  <si>
    <t>City of Ashland</t>
  </si>
  <si>
    <t>Spartan Renewable Energy, Inc.</t>
  </si>
  <si>
    <t>GRID alternatives</t>
  </si>
  <si>
    <t>Shaw Solar</t>
  </si>
  <si>
    <t>NRG Energy</t>
  </si>
  <si>
    <t>GRID Alternatives</t>
  </si>
  <si>
    <t>Cypress Creek Renewables</t>
  </si>
  <si>
    <t>NRG, Sol Orchard</t>
  </si>
  <si>
    <t>Cascade Renewable Energy</t>
  </si>
  <si>
    <t>Pivot Energy</t>
  </si>
  <si>
    <t>One Source Solar</t>
  </si>
  <si>
    <t>Go Smart Solar</t>
  </si>
  <si>
    <t>Ten K Solar</t>
  </si>
  <si>
    <t>RER Energy Group</t>
  </si>
  <si>
    <t>Clean Focus Inc</t>
  </si>
  <si>
    <t>Green Power EMC</t>
  </si>
  <si>
    <t>United Renewable Energy</t>
  </si>
  <si>
    <t>Juwi</t>
  </si>
  <si>
    <t>Radiance Solar LLC</t>
  </si>
  <si>
    <t>CNY Solar, Inc.</t>
  </si>
  <si>
    <t>Grid City Electric Corp</t>
  </si>
  <si>
    <t>ForeFront Power, LLC</t>
  </si>
  <si>
    <t>NRG Renew LLC</t>
  </si>
  <si>
    <t>SunCommon (dba for Hudson Valley Clean Energy)</t>
  </si>
  <si>
    <t>Nexamp Inc</t>
  </si>
  <si>
    <t>Eldor Contracting Corporation</t>
  </si>
  <si>
    <t>SuNation Solar Systems, Inc.</t>
  </si>
  <si>
    <t>Do-It-With Inc.</t>
  </si>
  <si>
    <t>Borrego Solar Systems</t>
  </si>
  <si>
    <t>CleanChoice Energy</t>
  </si>
  <si>
    <t>Orgis Energy</t>
  </si>
  <si>
    <t>SunPower</t>
  </si>
  <si>
    <t>EDF Renewables</t>
  </si>
  <si>
    <t>American Capital Energy, Inc</t>
  </si>
  <si>
    <t>SolSystems</t>
  </si>
  <si>
    <t>Radiance Solar</t>
  </si>
  <si>
    <t>Today’s Power, Inc.</t>
  </si>
  <si>
    <t>ARiES Energy</t>
  </si>
  <si>
    <t>Nexamp, Inc.</t>
  </si>
  <si>
    <t>Lendlease</t>
  </si>
  <si>
    <t>Enerparc</t>
  </si>
  <si>
    <t>WinnCompanies</t>
  </si>
  <si>
    <t>GenPro</t>
  </si>
  <si>
    <t>TVAEnergy LLC</t>
  </si>
  <si>
    <t>TIG Sun Energy</t>
  </si>
  <si>
    <t>Coronal Energy</t>
  </si>
  <si>
    <t>ReVision Energy</t>
  </si>
  <si>
    <t>NRCO</t>
  </si>
  <si>
    <t>Astrum Solar</t>
  </si>
  <si>
    <t>Solential Energy</t>
  </si>
  <si>
    <t>Solential Energy/ Bee Solar</t>
  </si>
  <si>
    <t>Old Dominion Electric Cooperative</t>
  </si>
  <si>
    <t>GenPro Energy Solutions</t>
  </si>
  <si>
    <t>NextEra Energy</t>
  </si>
  <si>
    <t>OnForce Solar</t>
  </si>
  <si>
    <t>LightWave Solar</t>
  </si>
  <si>
    <t>Silicon Ranch Corporation / McCarthy Building Companies, Inc.</t>
  </si>
  <si>
    <t>Tradewind Energy Inc</t>
  </si>
  <si>
    <t>Advanced Green Technologies</t>
  </si>
  <si>
    <t>Louisville Gas and Electric Company and Kentucky Utilities Company</t>
  </si>
  <si>
    <t>WCP Solar</t>
  </si>
  <si>
    <t>Pine Gate Renewables</t>
  </si>
  <si>
    <t>Soltage</t>
  </si>
  <si>
    <t>Lincoln County Power District</t>
  </si>
  <si>
    <t>UGE USA Inc.</t>
  </si>
  <si>
    <t>Abundant Solar Power Inc.</t>
  </si>
  <si>
    <t>Accord Power, Inc.</t>
  </si>
  <si>
    <t>Distributed Asset Solutions LLC</t>
  </si>
  <si>
    <t>Solar Landscape, LLC</t>
  </si>
  <si>
    <t>Clearway Renew LLC</t>
  </si>
  <si>
    <t>AES Distributed Energy Inc.</t>
  </si>
  <si>
    <t>Green Light Energy Corporation</t>
  </si>
  <si>
    <t>Sempra Energy</t>
  </si>
  <si>
    <t>8minutenergy Renewables, LLC</t>
  </si>
  <si>
    <t>Sundance Power Systems</t>
  </si>
  <si>
    <t>Greenbacker Renewable Energy Company</t>
  </si>
  <si>
    <t>Silicon Ranch</t>
  </si>
  <si>
    <t>Pivot Energy (Microgrid)</t>
  </si>
  <si>
    <t>Bullock Road Solar 1 LLC</t>
  </si>
  <si>
    <t>Green Street Solar Power</t>
  </si>
  <si>
    <t>Carver MA 2, LLC</t>
  </si>
  <si>
    <t>Bay4 Energy</t>
  </si>
  <si>
    <t>N-Solar</t>
  </si>
  <si>
    <t>Sol Alliance Solar Development</t>
  </si>
  <si>
    <t>CES Danbury Solar, LLC</t>
  </si>
  <si>
    <t>Delaware River Solar, LLC</t>
  </si>
  <si>
    <t>U.S. Light Energy (dba for Solitude Solar, LLC)</t>
  </si>
  <si>
    <t>Solar Generation (dba for Eiger 3970 Consultants Inc.)</t>
  </si>
  <si>
    <t>Citizens Enterprises Corporation</t>
  </si>
  <si>
    <t>Nokomis Energy</t>
  </si>
  <si>
    <t>Apadana/CEF</t>
  </si>
  <si>
    <t>Altus Power</t>
  </si>
  <si>
    <t>Atlus Power</t>
  </si>
  <si>
    <t>SunShare LLC</t>
  </si>
  <si>
    <t>Exeter Group (with MSC)</t>
  </si>
  <si>
    <t>Syncarpha Capital LLC</t>
  </si>
  <si>
    <t>Standard Solar</t>
  </si>
  <si>
    <t>MassAmerican Energy LLC</t>
  </si>
  <si>
    <t>Sunwealth Project Pool 9 LLC</t>
  </si>
  <si>
    <t>BlueWave MA, LLC</t>
  </si>
  <si>
    <t>Independence Solar, LLC</t>
  </si>
  <si>
    <t>Lodestar Energy LLC</t>
  </si>
  <si>
    <t>Aquantum Solutions INC</t>
  </si>
  <si>
    <t>My Generation Energy</t>
  </si>
  <si>
    <t>SunRaise Investments, LLC</t>
  </si>
  <si>
    <t>KEY SOLAR LLC</t>
  </si>
  <si>
    <t>Resonant Energy</t>
  </si>
  <si>
    <t>Happy Hollow Road Solar 1, LLC</t>
  </si>
  <si>
    <t>Halifax Solar, LLC</t>
  </si>
  <si>
    <t>Consolidated Edison Development, Inc.</t>
  </si>
  <si>
    <t>Montague Road Solar, LLC</t>
  </si>
  <si>
    <t>Hadley 3 Solar, LLC</t>
  </si>
  <si>
    <t>Green Street Power Partners, LLC</t>
  </si>
  <si>
    <t>C2 Omega LLC</t>
  </si>
  <si>
    <t>Active Solar Development, LLC</t>
  </si>
  <si>
    <t>Ameresco, Inc.</t>
  </si>
  <si>
    <t>AES Distributed Energy, Inc.</t>
  </si>
  <si>
    <t>LSDP 12 LLC</t>
  </si>
  <si>
    <t>Clearway Energy Group</t>
  </si>
  <si>
    <t>Green Earth Energy Photovoltaic Corporation</t>
  </si>
  <si>
    <t>Team Solar</t>
  </si>
  <si>
    <t>Syncarpha Blandford, LLC</t>
  </si>
  <si>
    <t>West Street 1 Solar, LLC</t>
  </si>
  <si>
    <t>Clearway Energy Group LLC</t>
  </si>
  <si>
    <t>NextGrid Inc</t>
  </si>
  <si>
    <t>Fitchburg Renewables, LLC</t>
  </si>
  <si>
    <t>ZPD-PT Solar Project 2017-014 LLC</t>
  </si>
  <si>
    <t>bvd solar, llc</t>
  </si>
  <si>
    <t>Consolidated Edison Solutions, Inc.</t>
  </si>
  <si>
    <t>Bright Power, Inc.</t>
  </si>
  <si>
    <t>Distributed Solar Operations, LLC</t>
  </si>
  <si>
    <t>SunPower Corporation, Systems</t>
  </si>
  <si>
    <t>Suntrail</t>
  </si>
  <si>
    <t>CleanChoice</t>
  </si>
  <si>
    <t>Nautilus Solar Energy</t>
  </si>
  <si>
    <t>Griffin Road Solar 2, LLC</t>
  </si>
  <si>
    <t>Cronin Road Solar 1, LLC c/o AES DE DEVCO NC, LLC</t>
  </si>
  <si>
    <t>ZPD-PT Solar Project 2017-011 LLC</t>
  </si>
  <si>
    <t>ZPD-PT Solar Project 2017-003 LLC</t>
  </si>
  <si>
    <t>West Brookfield Boston Post Road Solar LLC</t>
  </si>
  <si>
    <t>Madison Energy Investments II LLC</t>
  </si>
  <si>
    <t>Navisun LLC</t>
  </si>
  <si>
    <t>Helio Energy</t>
  </si>
  <si>
    <t>Patriot Renewables LLC</t>
  </si>
  <si>
    <t>Brockelman Road Solar 2, LLC</t>
  </si>
  <si>
    <t>Wales Solar, LLC</t>
  </si>
  <si>
    <t>Palmer Breckenridge Solar, LLC</t>
  </si>
  <si>
    <t>ZPD-PT Solar Project 2017-001 LLC</t>
  </si>
  <si>
    <t>Ecogy MA I LLC</t>
  </si>
  <si>
    <t>SunBug Solar LLC</t>
  </si>
  <si>
    <t>Soltage LLC</t>
  </si>
  <si>
    <t>621 Energy LLC</t>
  </si>
  <si>
    <t>Whately Renewables, LLC</t>
  </si>
  <si>
    <t>CVE North America, Inc.</t>
  </si>
  <si>
    <t>100 Wotton Solar SOCAP, LLC</t>
  </si>
  <si>
    <t>Sutton Solar 2, LLC</t>
  </si>
  <si>
    <t>East Brookfield Main Street Solar LLC</t>
  </si>
  <si>
    <t>ZPD-PT Solar Project 2017-021 LLC</t>
  </si>
  <si>
    <t>ZPD-PT Solar Project 2017-024 LLC</t>
  </si>
  <si>
    <t>ZPD-PT Solar Project 2017-023 LLC</t>
  </si>
  <si>
    <t>Clark Road Solar 1, LLC</t>
  </si>
  <si>
    <t>ZPD-PT Solar Project 2017-007 LLC</t>
  </si>
  <si>
    <t>ZPD-PT Solar Project 2017-008 LLC</t>
  </si>
  <si>
    <t>ASA Holdings NY I LLC</t>
  </si>
  <si>
    <t>Kamtech Restoration Corp</t>
  </si>
  <si>
    <t>Conductive Power Operations, LLC</t>
  </si>
  <si>
    <t>Solar Liberty Energy Systems, Inc.</t>
  </si>
  <si>
    <t>174 Power Global NorthEast, LLC</t>
  </si>
  <si>
    <t>Solar Energy Systems, LLC</t>
  </si>
  <si>
    <t>SunCommon (dba for SolarCommunities Inc.)</t>
  </si>
  <si>
    <t>Ecogy Solar LLC</t>
  </si>
  <si>
    <t>BQ Energy, Inc.</t>
  </si>
  <si>
    <t>High Peaks Solar</t>
  </si>
  <si>
    <t>Bright Power</t>
  </si>
  <si>
    <t>A-Best Energy Power</t>
  </si>
  <si>
    <t>Fairstead</t>
  </si>
  <si>
    <t>ISM Solar Development</t>
  </si>
  <si>
    <t>Azure Solar LLC</t>
  </si>
  <si>
    <t>174 Power Global Retail Texas, LLC</t>
  </si>
  <si>
    <t>Forefront Power</t>
  </si>
  <si>
    <t>Nexamp</t>
  </si>
  <si>
    <t>FFP MD PGC18 Project, LLC</t>
  </si>
  <si>
    <t>TPE Maryland Land Holdings</t>
  </si>
  <si>
    <t>Synergen Solar</t>
  </si>
  <si>
    <t>FFP MD BTC2 Project, LLC</t>
  </si>
  <si>
    <t>Dogwood Rd Solar, LLC</t>
  </si>
  <si>
    <t>Old Court Rd Solar, LLC</t>
  </si>
  <si>
    <t>P52ES Raphel Rd Community Solar LLC</t>
  </si>
  <si>
    <t>Bulldog Solar One, LLC</t>
  </si>
  <si>
    <t>Burns Solar One, LLC</t>
  </si>
  <si>
    <t>FFP MD Owings Mills Project1, LLC</t>
  </si>
  <si>
    <t>Hartz Solar, LLC</t>
  </si>
  <si>
    <t>Ambassador Rd Solar, LLC</t>
  </si>
  <si>
    <t>San Tomas Solar, LLC</t>
  </si>
  <si>
    <t>Business Parkway Solar, LLC</t>
  </si>
  <si>
    <t>Days Cove Rd Solar, LLC</t>
  </si>
  <si>
    <t>Santa Barbara Ct Solar, LLC</t>
  </si>
  <si>
    <t>Antietam Community Solar LLC</t>
  </si>
  <si>
    <t>Gordian Energy</t>
  </si>
  <si>
    <t>Excelsior Renewable Energy Investment Fund I LP</t>
  </si>
  <si>
    <t>CEF Faribault Community Solar, LLC</t>
  </si>
  <si>
    <t>Excelsior Energy Capital (Previously
Nokomis)</t>
  </si>
  <si>
    <t>Excelsior Renewable Energy Investment
Fund I LP</t>
  </si>
  <si>
    <t>Altus Power America</t>
  </si>
  <si>
    <t>Nextera Energy Resources, LLC</t>
  </si>
  <si>
    <t>Excelsior Energy Capital</t>
  </si>
  <si>
    <t>Nautilus</t>
  </si>
  <si>
    <t>Neighborhood Power</t>
  </si>
  <si>
    <t>Standard Solar Inc</t>
  </si>
  <si>
    <t>Nexamp Inc.</t>
  </si>
  <si>
    <t>KSI II Consolidated, LLC</t>
  </si>
  <si>
    <t>Amergy Solar Inc.</t>
  </si>
  <si>
    <t>SunBlue Energy (dba for Florenton River LLC)</t>
  </si>
  <si>
    <t>Lodestar Energy</t>
  </si>
  <si>
    <t>You Save Green, Inc</t>
  </si>
  <si>
    <t>RER Energy Group LLC</t>
  </si>
  <si>
    <t>Allen Power Inc</t>
  </si>
  <si>
    <t>Sunkeeper Solar LLC</t>
  </si>
  <si>
    <t>JBI Solar (dba for JBI Construction Group)</t>
  </si>
  <si>
    <t>Copper Technologies</t>
  </si>
  <si>
    <t>Green Earth Energy Photovoltaic</t>
  </si>
  <si>
    <t>NextGrid Chittimwood LLC</t>
  </si>
  <si>
    <t>Invaleon Technologies Corp</t>
  </si>
  <si>
    <t>ENGIE North America Inc.</t>
  </si>
  <si>
    <t>MAE-GameTime Solar LLC</t>
  </si>
  <si>
    <t>Settlers Solar, LLC</t>
  </si>
  <si>
    <t>32 McCormick Solar SOCAP, LLC</t>
  </si>
  <si>
    <t>353 Smith Solar SOCAP, LLC</t>
  </si>
  <si>
    <t>Syncarpha Halifax, LLC</t>
  </si>
  <si>
    <t>Syncarpha Northampton, LLC</t>
  </si>
  <si>
    <t>Dunstable Solar 1, LLC</t>
  </si>
  <si>
    <t>Nexamp Solar</t>
  </si>
  <si>
    <t>GSPP Ajax 2, LLC</t>
  </si>
  <si>
    <t>TES Rowtier Solar 23 LLC</t>
  </si>
  <si>
    <t>Ecogy MA IV LLC</t>
  </si>
  <si>
    <t>Syncarpha Puddon I, LLC</t>
  </si>
  <si>
    <t>Syncarpha Puddon II, LLC</t>
  </si>
  <si>
    <t>ZPD-PT Solar Project 2017-038 LLC</t>
  </si>
  <si>
    <t>Syncarpha Northbridge II, LLC</t>
  </si>
  <si>
    <t>BVD Solar, LLC</t>
  </si>
  <si>
    <t>Bigelow Road Solar, LLC</t>
  </si>
  <si>
    <t>Syncarpha Leicester, LLC</t>
  </si>
  <si>
    <t>South Mountain Company</t>
  </si>
  <si>
    <t>SGC Power LLC</t>
  </si>
  <si>
    <t>P52ES 1755 Henryton Rd Phase 1 LLC</t>
  </si>
  <si>
    <t>Snowden River Parkway, LLC</t>
  </si>
  <si>
    <t>Suntrail Energy LLC</t>
  </si>
  <si>
    <t>TPE Maryland Solar Holdings2, LLC</t>
  </si>
  <si>
    <t>SunLight General Capital</t>
  </si>
  <si>
    <t>NautilusSolar</t>
  </si>
  <si>
    <t>Nextera</t>
  </si>
  <si>
    <t>Summit Ridge Energy, LLC</t>
  </si>
  <si>
    <t>Hartz</t>
  </si>
  <si>
    <t>SunRaise</t>
  </si>
  <si>
    <t>Ameresco</t>
  </si>
  <si>
    <t>SOLANTA CORP</t>
  </si>
  <si>
    <t>G&amp;S Solar (dba for G&amp;S Operations LLC)</t>
  </si>
  <si>
    <t>DG New York CS, LLC</t>
  </si>
  <si>
    <t>Algonquin Power Fund (America) Inc.</t>
  </si>
  <si>
    <t>The Boston Solar Company, LLC</t>
  </si>
  <si>
    <t>Bullock Freetown Solar 1, LLC</t>
  </si>
  <si>
    <t>Oakham Renewables, LLC</t>
  </si>
  <si>
    <t>BWC Stony Brook, LLC</t>
  </si>
  <si>
    <t>AES DE</t>
  </si>
  <si>
    <t>East Brookfield Adams Road Solar LLC</t>
  </si>
  <si>
    <t>ZPD-PT Solar Project 2017-017 LLC</t>
  </si>
  <si>
    <t>Nextera Energy Resources LLC</t>
  </si>
  <si>
    <t>Clearway (Previously SolarStone Partners)</t>
  </si>
  <si>
    <t>Novel Energy Solutions LLC</t>
  </si>
  <si>
    <t>SunVest Solar</t>
  </si>
  <si>
    <t>Madison Energy</t>
  </si>
  <si>
    <t>Associated Energy Developers</t>
  </si>
  <si>
    <t>Ecogy MA LLC</t>
  </si>
  <si>
    <t>Ecogy MA III LLC</t>
  </si>
  <si>
    <t>Madison Energy Investments I, LLC</t>
  </si>
  <si>
    <t>20 McCormick Solar SOCAP, LLC</t>
  </si>
  <si>
    <t>Hurricane Hill Development Company PLLC</t>
  </si>
  <si>
    <t>Madison Energy Investments</t>
  </si>
  <si>
    <t>Helio Energy Inc</t>
  </si>
  <si>
    <t>Dalton Solar, LLC</t>
  </si>
  <si>
    <t>Ware Palmer Road Solar LLC</t>
  </si>
  <si>
    <t>Granby Solar, LLC</t>
  </si>
  <si>
    <t>Fairhaven MA 1, LLC</t>
  </si>
  <si>
    <t>ZPD-PT Solar Project 2017-006 LLC</t>
  </si>
  <si>
    <t>Fairhaven MA 2, LLC</t>
  </si>
  <si>
    <t>Charlemont MA 1, LLC</t>
  </si>
  <si>
    <t>Sunwealth Power Inc.</t>
  </si>
  <si>
    <t>Sunrise on Wing Lane, LLC.</t>
  </si>
  <si>
    <t>Sargent Road Solar, LLC</t>
  </si>
  <si>
    <t>Lane Ave Solar LLC</t>
  </si>
  <si>
    <t>Wilbur Woods Solar LLC</t>
  </si>
  <si>
    <t>W. Orange RD Solar LLC</t>
  </si>
  <si>
    <t>BWC Muddy Brook, LLC</t>
  </si>
  <si>
    <t>Batten Street Solar, LLC</t>
  </si>
  <si>
    <t>ZPD-PT Solar Project 2017-044 LLC</t>
  </si>
  <si>
    <t>West River Road Solar, LLC</t>
  </si>
  <si>
    <t>Ecogy MA II LLC</t>
  </si>
  <si>
    <t>CES Agawam Tuckahoe Solar, LLC</t>
  </si>
  <si>
    <t>SWEB Development USA LLC</t>
  </si>
  <si>
    <t>Ryan Road Solar LLC</t>
  </si>
  <si>
    <t>Green Earth Roofing Solutions LLC</t>
  </si>
  <si>
    <t>Syncarpha Northbridge I, LLC</t>
  </si>
  <si>
    <t>AMP Solar Development, Inc.</t>
  </si>
  <si>
    <t>CVE North America</t>
  </si>
  <si>
    <t>Syncarpha Tewksbury, LLC</t>
  </si>
  <si>
    <t>True Green Capital Managememt, LLC</t>
  </si>
  <si>
    <t>TGC III Portfolio Operating, LLC</t>
  </si>
  <si>
    <t>Leicester Street Solar, LLC</t>
  </si>
  <si>
    <t>Signal Energy DG, LLC</t>
  </si>
  <si>
    <t>SunVest Solar, Inc</t>
  </si>
  <si>
    <t>Interconnection Systems Inc</t>
  </si>
  <si>
    <t>WCP Solar Services, LLC</t>
  </si>
  <si>
    <t>New Energy Structures Company</t>
  </si>
  <si>
    <t>EDF Renewables Distributed Solutions, Inc.</t>
  </si>
  <si>
    <t>SunVest Solar, Inc.</t>
  </si>
  <si>
    <t>Continental Energy Solutions LLC</t>
  </si>
  <si>
    <t>Fosler Construction Company, Inc</t>
  </si>
  <si>
    <t>Faith Technologies, Inc.</t>
  </si>
  <si>
    <t>Arch Electric</t>
  </si>
  <si>
    <t>Inovateus Solar, LLC</t>
  </si>
  <si>
    <t>Kelso Burnett Utility</t>
  </si>
  <si>
    <t>GEM Energy, LLC</t>
  </si>
  <si>
    <t>Forefront Power, LLC</t>
  </si>
  <si>
    <t>Dynamic Electric, Inc.</t>
  </si>
  <si>
    <t>Midwest Wind and Solar, LLC</t>
  </si>
  <si>
    <t>Borrego Solar Systems,Inc</t>
  </si>
  <si>
    <t>Borrego Solar Systems, Inc</t>
  </si>
  <si>
    <t>RECON Corporation</t>
  </si>
  <si>
    <t>Midwest Wind and Solar</t>
  </si>
  <si>
    <t>Inovateus Solat LLC</t>
  </si>
  <si>
    <t>Inovateus Solar LLC</t>
  </si>
  <si>
    <t>Direct Energy Solar (dba for Astrum Solar Inc.)</t>
  </si>
  <si>
    <t>EDPR NA Distributed Generation LLC</t>
  </si>
  <si>
    <t>EmPower Solar</t>
  </si>
  <si>
    <t>A-Best Energy Power (dba for 770 Electric Corp.)</t>
  </si>
  <si>
    <t>Urban Energy Inc.</t>
  </si>
  <si>
    <t>EF Columbus Renewables LLC (Novis Renewables LLC)</t>
  </si>
  <si>
    <t>Sterling Power Opportunities, LLC</t>
  </si>
  <si>
    <t>American Solar Partners</t>
  </si>
  <si>
    <t>OYA SOLAR NY L.P.</t>
  </si>
  <si>
    <t>Emes Solar</t>
  </si>
  <si>
    <t>Navisun</t>
  </si>
  <si>
    <t>Ipsun Solar</t>
  </si>
  <si>
    <t>Borrego</t>
  </si>
  <si>
    <t>Energy Management Inc.</t>
  </si>
  <si>
    <t>FFP MD PR24, LLC</t>
  </si>
  <si>
    <t>FFP MD PR97, LLC</t>
  </si>
  <si>
    <t>Metalmark Solar, LLC</t>
  </si>
  <si>
    <t>Hanover Pike Solar, LLC</t>
  </si>
  <si>
    <t>TPE MD MO32, LLC</t>
  </si>
  <si>
    <t>Harwood Solarr, LLC</t>
  </si>
  <si>
    <t>Checkerspot Solar, LLC</t>
  </si>
  <si>
    <t>Bathian Solar, LLC</t>
  </si>
  <si>
    <t>Hollins Ferry Road Solar, LLC</t>
  </si>
  <si>
    <t>Hampstead Solar, LLC</t>
  </si>
  <si>
    <t>Holabird Ave 3 Solar LLC</t>
  </si>
  <si>
    <t>Obsidian I Sunstone Fort Meade Holding</t>
  </si>
  <si>
    <t>Obsidian I Sunstone Fort Meade Holding, LLC</t>
  </si>
  <si>
    <t>Skyview Anacostia, LLC</t>
  </si>
  <si>
    <t>Greenbacker Group</t>
  </si>
  <si>
    <t>Native Suns</t>
  </si>
  <si>
    <t>Jack's Solar Garden LLC</t>
  </si>
  <si>
    <t>Namaste Solar</t>
  </si>
  <si>
    <t>Xcel Energy</t>
  </si>
  <si>
    <t>Brookwood Drive Solar 1, LLC</t>
  </si>
  <si>
    <t>Renewable Energy Development Partners, LLC</t>
  </si>
  <si>
    <t>Clearway Energy Group.</t>
  </si>
  <si>
    <t>Borrego Solar</t>
  </si>
  <si>
    <t>Granville 1 Solar LLC</t>
  </si>
  <si>
    <t>Phytoplankton Maynard Solar, LLC</t>
  </si>
  <si>
    <t>Wildcat Renewables, LLC</t>
  </si>
  <si>
    <t>Convergent Energy &amp; Power</t>
  </si>
  <si>
    <t>SRC Partnership 7, LLC</t>
  </si>
  <si>
    <t>Ecogy MA VIII LLC</t>
  </si>
  <si>
    <t>GHTJA01 LLC</t>
  </si>
  <si>
    <t>Syncarpha Westminster, LLC</t>
  </si>
  <si>
    <t>EVERGREEN ENERGY</t>
  </si>
  <si>
    <t>QCells Enable LLC (dba for Hanwha Q Cells America Inc)</t>
  </si>
  <si>
    <t>Buffalo Solar Solutions, Inc.</t>
  </si>
  <si>
    <t>Freepoint Solar LLC (dba for Freepoint Commodities Holdings LLC)</t>
  </si>
  <si>
    <t>Distributed Solar Projects LLC</t>
  </si>
  <si>
    <t>Innovative Power Systems</t>
  </si>
  <si>
    <t>Greenway Solar</t>
  </si>
  <si>
    <t>Novel Energy</t>
  </si>
  <si>
    <t>Renewable Energy Partners</t>
  </si>
  <si>
    <t>Nautilus US Power Holdco LLC</t>
  </si>
  <si>
    <t>Viceroy Solar, LLC</t>
  </si>
  <si>
    <t>Patuxent Solar, LLC</t>
  </si>
  <si>
    <t>SunEast Friendship Solar, LLC</t>
  </si>
  <si>
    <t>Alder Energy Systems,LLC</t>
  </si>
  <si>
    <t>Clean Choice Energy</t>
  </si>
  <si>
    <t>Groundswell, Inc.</t>
  </si>
  <si>
    <t>NCS Stonegate Condos, LLC</t>
  </si>
  <si>
    <t>TPE MD MO33, LLC</t>
  </si>
  <si>
    <t>Cross Road Trail Solar, LLC</t>
  </si>
  <si>
    <t>NCS Stonegate Condos LLC</t>
  </si>
  <si>
    <t>Duke Realty ePort Urban Renewal LLC</t>
  </si>
  <si>
    <t>Crystal LLC</t>
  </si>
  <si>
    <t>Duke Realty Teterboro Urban Renewal, LLC</t>
  </si>
  <si>
    <t>Duke Realty Limited Partnership</t>
  </si>
  <si>
    <t>CSRPM 2900 Woodbridge Avenue LLC</t>
  </si>
  <si>
    <t>World Apostolate of Fatima (Blue Army)</t>
  </si>
  <si>
    <t>Pelvil Realty LLP</t>
  </si>
  <si>
    <t>Life in Christ Ministries Inc.</t>
  </si>
  <si>
    <t>AC Power 7, LLC</t>
  </si>
  <si>
    <t>AC Power 8, LLC</t>
  </si>
  <si>
    <t>Nexamp Solar, LLC</t>
  </si>
  <si>
    <t>Ocean County Landfill Corp.</t>
  </si>
  <si>
    <t>Wall Township-Brownfield</t>
  </si>
  <si>
    <t>601 Delran Parkway</t>
  </si>
  <si>
    <t>Alisha and Aryan Realty LLC</t>
  </si>
  <si>
    <t>1112 CR NB LLC</t>
  </si>
  <si>
    <t>1101 CR NB LLC</t>
  </si>
  <si>
    <t>Extra Space Properties Eighty Four, LLC</t>
  </si>
  <si>
    <t>BGE Community Solar Pilot Program (4725902)</t>
  </si>
  <si>
    <t>Texas Avenue Solar</t>
  </si>
  <si>
    <t>HQ Prairie solar project</t>
  </si>
  <si>
    <t>Redwood Electric Community Solar</t>
  </si>
  <si>
    <t>Independence Community Solar (Phase 1)</t>
  </si>
  <si>
    <t>Independence Community Solar (Phase 2, Bundschu site expansion)</t>
  </si>
  <si>
    <t>OCEC Community Solar</t>
  </si>
  <si>
    <t>Piceance Creek Solar Farm</t>
  </si>
  <si>
    <t>Western Michigan University Community Solar</t>
  </si>
  <si>
    <t>Co-op Community Solar</t>
  </si>
  <si>
    <t>Ozarks Natural Energy</t>
  </si>
  <si>
    <t>Community Solar Project</t>
  </si>
  <si>
    <t>Rainy Community Solar project</t>
  </si>
  <si>
    <t>GRID Alternatives Colorado (SRC071109)</t>
  </si>
  <si>
    <t>Application ID: 928</t>
  </si>
  <si>
    <t>Application ID: 1036</t>
  </si>
  <si>
    <t>Application ID: 1040</t>
  </si>
  <si>
    <t>Application ID: 1051</t>
  </si>
  <si>
    <t>Application ID: 1066</t>
  </si>
  <si>
    <t>Application ID: 1075</t>
  </si>
  <si>
    <t>Application ID: 1079</t>
  </si>
  <si>
    <t>Application ID: 1092</t>
  </si>
  <si>
    <t>Application ID: 1134</t>
  </si>
  <si>
    <t>Application ID: 1235</t>
  </si>
  <si>
    <t>Application ID: 1288</t>
  </si>
  <si>
    <t>Application ID: 1385</t>
  </si>
  <si>
    <t>Application ID: 1508</t>
  </si>
  <si>
    <t>Application ID: 1617</t>
  </si>
  <si>
    <t>Application ID: 1835</t>
  </si>
  <si>
    <t>Application ID: 1980</t>
  </si>
  <si>
    <t>Application ID: 2487</t>
  </si>
  <si>
    <t>Application ID: 2741</t>
  </si>
  <si>
    <t>Application ID: 2778</t>
  </si>
  <si>
    <t>Application ID: 2945</t>
  </si>
  <si>
    <t>Application ID: 3116</t>
  </si>
  <si>
    <t>Application ID: 3141</t>
  </si>
  <si>
    <t>Application ID: 3190</t>
  </si>
  <si>
    <t>Application ID: 3266</t>
  </si>
  <si>
    <t>Application ID: 3404</t>
  </si>
  <si>
    <t>Application ID: 3407</t>
  </si>
  <si>
    <t>Application ID: 3459</t>
  </si>
  <si>
    <t>Application ID: 3478</t>
  </si>
  <si>
    <t>Application ID: 3497</t>
  </si>
  <si>
    <t>Application ID: 3599</t>
  </si>
  <si>
    <t>Application ID: 3662</t>
  </si>
  <si>
    <t>Application ID: 4470</t>
  </si>
  <si>
    <t>Application ID: 4561</t>
  </si>
  <si>
    <t>Application ID: 4794</t>
  </si>
  <si>
    <t>Application ID: 2271</t>
  </si>
  <si>
    <t>Application ID: 2323</t>
  </si>
  <si>
    <t>Application ID: 2332</t>
  </si>
  <si>
    <t>Application ID: 1500</t>
  </si>
  <si>
    <t>Ogallala</t>
  </si>
  <si>
    <t>Vestal PS1 Solar LLC (SRC074898)</t>
  </si>
  <si>
    <t>Vestal PS2 Solar LLC (SRC074899)</t>
  </si>
  <si>
    <t>Vestal PS3 Solar LLC (SRC074906)</t>
  </si>
  <si>
    <t>Vestal PS4 Solar LLC (SRC074909)</t>
  </si>
  <si>
    <t>NSE Camber Solar PS5 LLC (SRC074910)</t>
  </si>
  <si>
    <t>Vestal PS7 Solar LLC (SRC074911)</t>
  </si>
  <si>
    <t>Vestal PS8 Solar LLC (SRC074912)</t>
  </si>
  <si>
    <t>UXI County Road 8319 LLC (SRC075022)</t>
  </si>
  <si>
    <t>UXI County Road 8320 LLC (SRC075025)</t>
  </si>
  <si>
    <t>Vestal PS14 Solar LLC (SRC075335)</t>
  </si>
  <si>
    <t>Vestal PS15 Solar LLC (SRC080205)</t>
  </si>
  <si>
    <t>Application ID: 1244</t>
  </si>
  <si>
    <t>Application ID: 1562</t>
  </si>
  <si>
    <t>Application ID: 1924</t>
  </si>
  <si>
    <t>Application ID: 1949</t>
  </si>
  <si>
    <t>Application ID: 2480</t>
  </si>
  <si>
    <t>Application ID: 2629</t>
  </si>
  <si>
    <t>Application ID: 2668</t>
  </si>
  <si>
    <t>Application ID: 2685</t>
  </si>
  <si>
    <t>Application ID: 2698</t>
  </si>
  <si>
    <t>Application ID: 4387</t>
  </si>
  <si>
    <t>Application ID: 4994</t>
  </si>
  <si>
    <t>SMAES_00436</t>
  </si>
  <si>
    <t>SMAES_00442</t>
  </si>
  <si>
    <t>SMAES_00446</t>
  </si>
  <si>
    <t>SMAES_05791</t>
  </si>
  <si>
    <t>SMANG_00813</t>
  </si>
  <si>
    <t>SMAES_05244</t>
  </si>
  <si>
    <t>SMAES_10028</t>
  </si>
  <si>
    <t>SMAES_09398</t>
  </si>
  <si>
    <t>SMAES_36100</t>
  </si>
  <si>
    <t>SMAES_10447</t>
  </si>
  <si>
    <t>SMAES_09394</t>
  </si>
  <si>
    <t>SMANG_00414</t>
  </si>
  <si>
    <t>SMAES_13351</t>
  </si>
  <si>
    <t>SMAES_18497</t>
  </si>
  <si>
    <t>SMAES_18749</t>
  </si>
  <si>
    <t>SMANG_01920</t>
  </si>
  <si>
    <t>SMAES_07215</t>
  </si>
  <si>
    <t>SMAES_02375</t>
  </si>
  <si>
    <t>SMAES_01595</t>
  </si>
  <si>
    <t>SMANG_00204</t>
  </si>
  <si>
    <t>SMAES_02053</t>
  </si>
  <si>
    <t>SMAES_00190</t>
  </si>
  <si>
    <t>SMAES_15132</t>
  </si>
  <si>
    <t>SMANG_07199</t>
  </si>
  <si>
    <t>SMAES_28816</t>
  </si>
  <si>
    <t>SMANG_01367</t>
  </si>
  <si>
    <t>SMAES_20049</t>
  </si>
  <si>
    <t>SMAES_00111</t>
  </si>
  <si>
    <t>SMAES_00090</t>
  </si>
  <si>
    <t>SMAES_00156</t>
  </si>
  <si>
    <t>SMAES_30974</t>
  </si>
  <si>
    <t>SMAES_30978</t>
  </si>
  <si>
    <t>SMAES_12793</t>
  </si>
  <si>
    <t>SMANG_00205</t>
  </si>
  <si>
    <t>SMANG_04029</t>
  </si>
  <si>
    <t>SMANG_15242</t>
  </si>
  <si>
    <t>SMAES_10249</t>
  </si>
  <si>
    <t>SMAES_27001</t>
  </si>
  <si>
    <t>SMANG_01973</t>
  </si>
  <si>
    <t>SMAES_24262</t>
  </si>
  <si>
    <t>SMAES_24583</t>
  </si>
  <si>
    <t>SMANG_02161</t>
  </si>
  <si>
    <t>SMANG_00344</t>
  </si>
  <si>
    <t>SMAES_45385</t>
  </si>
  <si>
    <t>SMANG_09073</t>
  </si>
  <si>
    <t>SMAES_26641</t>
  </si>
  <si>
    <t>SMANG_38615</t>
  </si>
  <si>
    <t>SMAES_11367</t>
  </si>
  <si>
    <t>SMAES_60159</t>
  </si>
  <si>
    <t>SMANG_55045</t>
  </si>
  <si>
    <t>SMANG_11267</t>
  </si>
  <si>
    <t>SMANG_11263</t>
  </si>
  <si>
    <t>Application ID: 2588</t>
  </si>
  <si>
    <t>Application ID: 968</t>
  </si>
  <si>
    <t>Application ID: 1892</t>
  </si>
  <si>
    <t>Application ID: 4535</t>
  </si>
  <si>
    <t>Application ID: 1902</t>
  </si>
  <si>
    <t>Application ID: 2575</t>
  </si>
  <si>
    <t>Application ID: 955</t>
  </si>
  <si>
    <t>Application ID: 1889</t>
  </si>
  <si>
    <t>Application ID: 1862</t>
  </si>
  <si>
    <t>18A2214960004107</t>
  </si>
  <si>
    <t>18A2214970004108</t>
  </si>
  <si>
    <t>17A2250570003894</t>
  </si>
  <si>
    <t>Bedias</t>
  </si>
  <si>
    <t>New Richmond</t>
  </si>
  <si>
    <t>Medford</t>
  </si>
  <si>
    <t>Elizabeth</t>
  </si>
  <si>
    <t>Aiken</t>
  </si>
  <si>
    <t>Port Jervis</t>
  </si>
  <si>
    <t>Mt Morris</t>
  </si>
  <si>
    <t>Standard City</t>
  </si>
  <si>
    <t>Ogalalla</t>
  </si>
  <si>
    <t>Elwood</t>
  </si>
  <si>
    <t>Bonfield</t>
  </si>
  <si>
    <t>Williamsfield</t>
  </si>
  <si>
    <t>Prophetstown</t>
  </si>
  <si>
    <t>Kirkland</t>
  </si>
  <si>
    <t>Tonica</t>
  </si>
  <si>
    <t>Lostant</t>
  </si>
  <si>
    <t>Bourbonnais</t>
  </si>
  <si>
    <t>Deer Creek</t>
  </si>
  <si>
    <t>Sycamore</t>
  </si>
  <si>
    <t>Brocton</t>
  </si>
  <si>
    <t>Honeoye</t>
  </si>
  <si>
    <t>Hartsdale</t>
  </si>
  <si>
    <t>Potsdam</t>
  </si>
  <si>
    <t>West Coxsackie</t>
  </si>
  <si>
    <t>Richmond Hill</t>
  </si>
  <si>
    <t>Madrid</t>
  </si>
  <si>
    <t>Cincinnatus</t>
  </si>
  <si>
    <t>Tully</t>
  </si>
  <si>
    <t>Buffalo</t>
  </si>
  <si>
    <t>Swan Lake</t>
  </si>
  <si>
    <t>Sparrow Bush</t>
  </si>
  <si>
    <t>Piffard</t>
  </si>
  <si>
    <t>Lansing</t>
  </si>
  <si>
    <t>Baldwinsville</t>
  </si>
  <si>
    <t>Champlain</t>
  </si>
  <si>
    <t>North Bangor</t>
  </si>
  <si>
    <t>Honeoye Falls</t>
  </si>
  <si>
    <t>Clifton Springs</t>
  </si>
  <si>
    <t>Campbell Hall</t>
  </si>
  <si>
    <t>Cattaraugus</t>
  </si>
  <si>
    <t>Cairo</t>
  </si>
  <si>
    <t>Niagara Falls</t>
  </si>
  <si>
    <t>Hornell</t>
  </si>
  <si>
    <t>Marcy</t>
  </si>
  <si>
    <t>Whitney Point</t>
  </si>
  <si>
    <t>Rock City Falls</t>
  </si>
  <si>
    <t>Fultonville</t>
  </si>
  <si>
    <t>Orangeburg</t>
  </si>
  <si>
    <t>Walpole</t>
  </si>
  <si>
    <t>Stoneham</t>
  </si>
  <si>
    <t>Dartmouth</t>
  </si>
  <si>
    <t>Bernardston</t>
  </si>
  <si>
    <t>Hampden</t>
  </si>
  <si>
    <t>Lanesborough</t>
  </si>
  <si>
    <t>Pembroke</t>
  </si>
  <si>
    <t>Pekin</t>
  </si>
  <si>
    <t>Tremont</t>
  </si>
  <si>
    <t>San Jose</t>
  </si>
  <si>
    <t>Marine</t>
  </si>
  <si>
    <t>Midwest Energy Inc.</t>
  </si>
  <si>
    <t>Shrewsbury Electric Cable Operations</t>
  </si>
  <si>
    <t>City of Ellensburg</t>
  </si>
  <si>
    <t>BAP Power Corporation</t>
  </si>
  <si>
    <t>SunVest Solar Inc.</t>
  </si>
  <si>
    <t>EDF RENEWABLES DISTRIBUTED SOLUTIONS, INC.</t>
  </si>
  <si>
    <t>John Finch Electric</t>
  </si>
  <si>
    <t>SolAmerica IL, LLC</t>
  </si>
  <si>
    <t>Recon Corporation, Inc</t>
  </si>
  <si>
    <t>Melink Solar &amp; Geo, Inc.</t>
  </si>
  <si>
    <t>Fosler Construction, Inc.</t>
  </si>
  <si>
    <t>Recon Solar Corporation</t>
  </si>
  <si>
    <t>Boyd Jones Construction Company</t>
  </si>
  <si>
    <t>Signal Energy DC, LLC</t>
  </si>
  <si>
    <t>Kelso Burnett</t>
  </si>
  <si>
    <t>Continental Electrical Construction Company, LLC</t>
  </si>
  <si>
    <t>Alternative Power Generation, Inc.</t>
  </si>
  <si>
    <t>AUI Partners LLC</t>
  </si>
  <si>
    <t>Rethink Electric Inc</t>
  </si>
  <si>
    <t>Kelso-Burnett Co.</t>
  </si>
  <si>
    <t>Cattail Solar, LLC</t>
  </si>
  <si>
    <t>RECON Corportation</t>
  </si>
  <si>
    <t>Roy Keith Electric</t>
  </si>
  <si>
    <t>AUI Partners, LLC</t>
  </si>
  <si>
    <t>ClearPath Energy LLC</t>
  </si>
  <si>
    <t>Catalyze Holdings, LLC</t>
  </si>
  <si>
    <t>Cipriani Energy Group Corp.</t>
  </si>
  <si>
    <t>PowerFlex Solar, LLC</t>
  </si>
  <si>
    <t>Premier Solar Solutions</t>
  </si>
  <si>
    <t>Brookfield Renewable DG US Operations, LLC</t>
  </si>
  <si>
    <t>Aries Power</t>
  </si>
  <si>
    <t>CSG PV I LLC</t>
  </si>
  <si>
    <t>Soltec America LLC</t>
  </si>
  <si>
    <t>IPPsolar LLC</t>
  </si>
  <si>
    <t>Borrego Solar Systems Inc</t>
  </si>
  <si>
    <t>TJA Clean Energy, LLC</t>
  </si>
  <si>
    <t>Castillo Energy, LLC</t>
  </si>
  <si>
    <t>Manomet Solar, LLC</t>
  </si>
  <si>
    <t>Old Frontier Solar III, LLC</t>
  </si>
  <si>
    <t>American Renewables Construction, LLC</t>
  </si>
  <si>
    <t>Bernardston MA 1, LLC</t>
  </si>
  <si>
    <t>Cypress Creek EPC, LLC</t>
  </si>
  <si>
    <t>SunRaise Development, LLC</t>
  </si>
  <si>
    <t>Sheffield MA 1, LLC</t>
  </si>
  <si>
    <t>Berry Construction (BerryHutton)</t>
  </si>
  <si>
    <t>SCS Nathan Ellis 011282 Falmouth West, LLC</t>
  </si>
  <si>
    <t>SCS Nathan Ellis 011282 Falmouth East, LLC</t>
  </si>
  <si>
    <t>SoCore Installation Services LLC</t>
  </si>
  <si>
    <t>Astrum Solar Inc., dba Direct Energy Solar</t>
  </si>
  <si>
    <t>Navisun, LLC</t>
  </si>
  <si>
    <t>Prometheus Power Group, LLC</t>
  </si>
  <si>
    <t>Agilitas Energy, Inc.</t>
  </si>
  <si>
    <t>REC Solar Commercial Corporation</t>
  </si>
  <si>
    <t>LastMile Energy</t>
  </si>
  <si>
    <t>River Street Associates, LLC</t>
  </si>
  <si>
    <t>Isaksen Solar</t>
  </si>
  <si>
    <t>SunVest Construction, LLC</t>
  </si>
  <si>
    <t>Elkton Blue Solar, LLC</t>
  </si>
  <si>
    <t>Elkton Nottingham Solar, LLC</t>
  </si>
  <si>
    <t>FFP MD Freeland Project 1, LLC</t>
  </si>
  <si>
    <t>Sassafras Solar, LLC</t>
  </si>
  <si>
    <t>Holabird Ave 2 Solar LLC</t>
  </si>
  <si>
    <t>Woodward Road Solar, LLC</t>
  </si>
  <si>
    <t>ICFTS MD Solar, LLC</t>
  </si>
  <si>
    <t>SRE MD Solar, LLC</t>
  </si>
  <si>
    <t>7001 Quad Solar, LLC</t>
  </si>
  <si>
    <t>Flatiron Power, LLC</t>
  </si>
  <si>
    <t>4622 Mercedes Dr Solar, LLC</t>
  </si>
  <si>
    <t>** add footnote on partial capacity for TX, AR, GA</t>
  </si>
  <si>
    <t>Simba (PEPCO-0012971)</t>
  </si>
  <si>
    <t>Goat Island Solar / Broncos Highway Solar</t>
  </si>
  <si>
    <t>Tri-County Solar Farm (NJSTRE1545017651)</t>
  </si>
  <si>
    <t>PEPCO-0012823</t>
  </si>
  <si>
    <t>PEPCO-0012976</t>
  </si>
  <si>
    <t>PEPCO-0095409</t>
  </si>
  <si>
    <t>PEPCO-0095407</t>
  </si>
  <si>
    <t>PEPCO-0095410</t>
  </si>
  <si>
    <t>PEPCO-0095411</t>
  </si>
  <si>
    <t>GEN-CS-5394</t>
  </si>
  <si>
    <t>GEN-CS-5421</t>
  </si>
  <si>
    <t>Castle (NJSTRE1545017709)</t>
  </si>
  <si>
    <t>West Side (NJSTRE1545017751)</t>
  </si>
  <si>
    <t>Doremus (NJSTRE1545017703)</t>
  </si>
  <si>
    <t>Caven Point (NJSTRE1545017713)</t>
  </si>
  <si>
    <t>Linden Hawk Rise (NJSTRE1545017661)</t>
  </si>
  <si>
    <t>PEPCO-0006507</t>
  </si>
  <si>
    <t>PEPCO-0006303</t>
  </si>
  <si>
    <t>PEPCO-0002702</t>
  </si>
  <si>
    <t>PEPCO-0095708</t>
  </si>
  <si>
    <t>PEPCO-0020918</t>
  </si>
  <si>
    <t>PEPCO-0021028</t>
  </si>
  <si>
    <t>GEN-CS-5399</t>
  </si>
  <si>
    <t>GEN-CS-5397</t>
  </si>
  <si>
    <t>GEN-CS-5402</t>
  </si>
  <si>
    <t>GEN-CS-6088</t>
  </si>
  <si>
    <t>GEN-CS-6089</t>
  </si>
  <si>
    <t>GEN-CS-6093</t>
  </si>
  <si>
    <t>GEN-CS-6094</t>
  </si>
  <si>
    <t>GEN-CS-6571</t>
  </si>
  <si>
    <t>GEN-CS-7022</t>
  </si>
  <si>
    <t>PEPCO-0101036</t>
  </si>
  <si>
    <t>PEPCO-0101049</t>
  </si>
  <si>
    <t>PEPCO-0101054</t>
  </si>
  <si>
    <t>PEPCO-0101061</t>
  </si>
  <si>
    <t>PEPCO-0018600</t>
  </si>
  <si>
    <t>PEPCO-0014974</t>
  </si>
  <si>
    <t>PEPCO-0090430</t>
  </si>
  <si>
    <t>PEPCO-0089078</t>
  </si>
  <si>
    <t>PEPCO-0113589</t>
  </si>
  <si>
    <t>PEPCO-0019798</t>
  </si>
  <si>
    <t>South Road Solar</t>
  </si>
  <si>
    <t>NJSTRE1548084015</t>
  </si>
  <si>
    <t>NJSTRE1547975276</t>
  </si>
  <si>
    <t>NJSTRE1548061451</t>
  </si>
  <si>
    <t>NJSTRE1548099632</t>
  </si>
  <si>
    <t>NJSTRE1548092812</t>
  </si>
  <si>
    <t>NJSTRE1548091079</t>
  </si>
  <si>
    <t>NJSTRE1548035554</t>
  </si>
  <si>
    <t>NJSTRE1548091109</t>
  </si>
  <si>
    <t>NJSTRE1548061603</t>
  </si>
  <si>
    <t>NJSTRE1548093018</t>
  </si>
  <si>
    <t>NJSTRE1548042355</t>
  </si>
  <si>
    <t>NJSTRE1548072635</t>
  </si>
  <si>
    <t>NJSTRE1548091066</t>
  </si>
  <si>
    <t>NJSTRE1548091218</t>
  </si>
  <si>
    <t>NJSTRE1548093079</t>
  </si>
  <si>
    <t>NJSTRE1548126135</t>
  </si>
  <si>
    <t>NJSTRE1548061640</t>
  </si>
  <si>
    <t>NJSTRE1548083059</t>
  </si>
  <si>
    <t>NJSTRE1548096001</t>
  </si>
  <si>
    <t>NJSTRE1548042307</t>
  </si>
  <si>
    <t>NJSTRE1548061487</t>
  </si>
  <si>
    <t>NJSTRE1548082920</t>
  </si>
  <si>
    <t>NJSTRE1548125361</t>
  </si>
  <si>
    <t>NJSTRE1548125931</t>
  </si>
  <si>
    <t>NJSTRE1548042333</t>
  </si>
  <si>
    <t>NJSTRE1548065897</t>
  </si>
  <si>
    <t>NJSTRE1548091185</t>
  </si>
  <si>
    <t>NJSTRE1548093128</t>
  </si>
  <si>
    <t>NJSTRE1548099637</t>
  </si>
  <si>
    <t>NJSTRE1548061613</t>
  </si>
  <si>
    <t>NJSTRE1548072473</t>
  </si>
  <si>
    <t>NJSTRE1548072564</t>
  </si>
  <si>
    <t>NJSTRE1548083987</t>
  </si>
  <si>
    <t>NJSTRE1548086348</t>
  </si>
  <si>
    <t>NJSTRE1548090894</t>
  </si>
  <si>
    <t>NJSTRE1548091113</t>
  </si>
  <si>
    <t>NJSTRE1548092850</t>
  </si>
  <si>
    <t>NJSTRE1548126027</t>
  </si>
  <si>
    <t>NJSTRE1548036242</t>
  </si>
  <si>
    <t>NJSTRE1548042276</t>
  </si>
  <si>
    <t>NJSTRE1548064693</t>
  </si>
  <si>
    <t>NJSTRE1548091145</t>
  </si>
  <si>
    <t>NJSTRE1548093065</t>
  </si>
  <si>
    <t>NJSTRE1548126145</t>
  </si>
  <si>
    <t>NJSTRE1548126150</t>
  </si>
  <si>
    <t>NJSTRE1548072606</t>
  </si>
  <si>
    <t>NJSTRE1548072696</t>
  </si>
  <si>
    <t>NJSTRE1548082917</t>
  </si>
  <si>
    <t>NJSTRE1548084123</t>
  </si>
  <si>
    <t>NJSTRE1548092942</t>
  </si>
  <si>
    <t>NJSTRE1548096154</t>
  </si>
  <si>
    <t>NJSTRE1548061622</t>
  </si>
  <si>
    <t>NJSTRE1548061637</t>
  </si>
  <si>
    <t>NJSTRE1548084019</t>
  </si>
  <si>
    <t>NJSTRE1548084050</t>
  </si>
  <si>
    <t>NJSTRE1548091272</t>
  </si>
  <si>
    <t>NJSTRE1548093010</t>
  </si>
  <si>
    <t>NJSTRE1548099663</t>
  </si>
  <si>
    <t>NJSTRE1548125841</t>
  </si>
  <si>
    <t>NJSTRE1547990289</t>
  </si>
  <si>
    <t>NJSTRE1548036249</t>
  </si>
  <si>
    <t>NJSTRE1548042140</t>
  </si>
  <si>
    <t>NJSTRE1548060360</t>
  </si>
  <si>
    <t>NJSTRE1548060387</t>
  </si>
  <si>
    <t>NJSTRE1548061022</t>
  </si>
  <si>
    <t>NJSTRE1548061045</t>
  </si>
  <si>
    <t>NJSTRE1548061070</t>
  </si>
  <si>
    <t>NJSTRE1548061461</t>
  </si>
  <si>
    <t>NJSTRE1548061469</t>
  </si>
  <si>
    <t>NJSTRE1548061478</t>
  </si>
  <si>
    <t>NJSTRE1548061574</t>
  </si>
  <si>
    <t>NJSTRE1548061583</t>
  </si>
  <si>
    <t>NJSTRE1548061594</t>
  </si>
  <si>
    <t>NJSTRE1548065877</t>
  </si>
  <si>
    <t>NJSTRE1548091000</t>
  </si>
  <si>
    <t>NJSTRE1548091143</t>
  </si>
  <si>
    <t>NJSTRE1548126024</t>
  </si>
  <si>
    <t>Carnes Creek Solar</t>
  </si>
  <si>
    <t>Cherry Creek Solar</t>
  </si>
  <si>
    <t>Cosper Creek Solar</t>
  </si>
  <si>
    <t>Fruitland Creek</t>
  </si>
  <si>
    <t>Hay Creek Solar</t>
  </si>
  <si>
    <t>Kaiser Creek Solar</t>
  </si>
  <si>
    <t>Red Prairie Solar</t>
  </si>
  <si>
    <t>River Valley</t>
  </si>
  <si>
    <t>Sandy River Solar</t>
  </si>
  <si>
    <t>Sesqui-C Solar</t>
  </si>
  <si>
    <t>Wallowa County Community Solar</t>
  </si>
  <si>
    <t>Whisky Creek Solar</t>
  </si>
  <si>
    <t>Wocus Marsh Solar</t>
  </si>
  <si>
    <t>Freeland</t>
  </si>
  <si>
    <t>Rosedale</t>
  </si>
  <si>
    <t>Essex</t>
  </si>
  <si>
    <t>Belcamp</t>
  </si>
  <si>
    <t>Glen Burnie</t>
  </si>
  <si>
    <t>Union Bridge</t>
  </si>
  <si>
    <t>Woodsboro</t>
  </si>
  <si>
    <t>Flintstone</t>
  </si>
  <si>
    <t>Oakland</t>
  </si>
  <si>
    <t>Temple Hills</t>
  </si>
  <si>
    <t>District Heights</t>
  </si>
  <si>
    <t>East Greenwich</t>
  </si>
  <si>
    <t>Somerset</t>
  </si>
  <si>
    <t>Moorestown</t>
  </si>
  <si>
    <t>Mount Laurel</t>
  </si>
  <si>
    <t>Toms River</t>
  </si>
  <si>
    <t>Old Bridge</t>
  </si>
  <si>
    <t>Larenceville</t>
  </si>
  <si>
    <t>Southampton</t>
  </si>
  <si>
    <t>Avenel</t>
  </si>
  <si>
    <t>Piscataway</t>
  </si>
  <si>
    <t>Pittsgrove</t>
  </si>
  <si>
    <t>Parsippany</t>
  </si>
  <si>
    <t>Hamilton Township</t>
  </si>
  <si>
    <t>Tinton Falls</t>
  </si>
  <si>
    <t>Lumberton</t>
  </si>
  <si>
    <t>Iselin</t>
  </si>
  <si>
    <t>Saddle Brook</t>
  </si>
  <si>
    <t>West Caldwell</t>
  </si>
  <si>
    <t>Ho Ho Kus</t>
  </si>
  <si>
    <t>Whippany</t>
  </si>
  <si>
    <t>Hazlet</t>
  </si>
  <si>
    <t>Ridgefield</t>
  </si>
  <si>
    <t>Salem</t>
  </si>
  <si>
    <t>Sprague River</t>
  </si>
  <si>
    <t>Willamina</t>
  </si>
  <si>
    <t>Weston</t>
  </si>
  <si>
    <t>Sheridan</t>
  </si>
  <si>
    <t>Yamhill</t>
  </si>
  <si>
    <t>Beatty</t>
  </si>
  <si>
    <t>Klamath Falls</t>
  </si>
  <si>
    <t>Wempletown</t>
  </si>
  <si>
    <t>Wichert</t>
  </si>
  <si>
    <t>Bartonville</t>
  </si>
  <si>
    <t>Atlantic City Electric Co</t>
  </si>
  <si>
    <t>Rockdale Solar LLC Communtiy Solar Energy</t>
  </si>
  <si>
    <t>Legore Solar Energy Center, LLC esa</t>
  </si>
  <si>
    <t>SSI DevCo, LLC</t>
  </si>
  <si>
    <t>Garrett Solar Farm LLC</t>
  </si>
  <si>
    <t>Oakland Sand Solar, LLC</t>
  </si>
  <si>
    <t>Frederick Urbana Solar, LLC</t>
  </si>
  <si>
    <t>SGC Power - Bear One</t>
  </si>
  <si>
    <t>Ra Solar, LLC</t>
  </si>
  <si>
    <t>Brandywine Sand and Gravel Solar</t>
  </si>
  <si>
    <t>Solar Star Track Southern Ave 2, LLC</t>
  </si>
  <si>
    <t>Solar Star Track Southern Ave Bus, LLC</t>
  </si>
  <si>
    <t>Solar Star Track, LLC</t>
  </si>
  <si>
    <t>NCS Meadows LLC</t>
  </si>
  <si>
    <t>Oak Square Partners</t>
  </si>
  <si>
    <t>Altus Power, Inc.</t>
  </si>
  <si>
    <t>GGC Brennan Industrial LLC</t>
  </si>
  <si>
    <t>Hart NJ8A-1 LLC</t>
  </si>
  <si>
    <t>116 Gaither Drive Owner LLC</t>
  </si>
  <si>
    <t>Toms River Net Meter Solar LLC</t>
  </si>
  <si>
    <t>NJR Clean Energy Ventures III Corporation</t>
  </si>
  <si>
    <t>USPA Secaucus Road, LLC</t>
  </si>
  <si>
    <t>Extra Space Properties 74, LLC</t>
  </si>
  <si>
    <t>JMJ Warehouse Associates, LLC</t>
  </si>
  <si>
    <t>BEMS Southampton Solar Farm, LLC</t>
  </si>
  <si>
    <t>18 Engelhard Ave LLC</t>
  </si>
  <si>
    <t>2 Corporate Place Realty LLC</t>
  </si>
  <si>
    <t>FTPA Storage Neptune LLC Andover PR</t>
  </si>
  <si>
    <t>Pittsgrove Township</t>
  </si>
  <si>
    <t>Cubesmart LP</t>
  </si>
  <si>
    <t>1650 Sherman Ave Associates LLC &amp;1650 Gamije Associates, LLC</t>
  </si>
  <si>
    <t>1695 Oak Street LLC</t>
  </si>
  <si>
    <t>Bromley Community Solar, LLC</t>
  </si>
  <si>
    <t>Bromley Community Solar LLC</t>
  </si>
  <si>
    <t>8290 National Highway Associates, LLC &amp; 8290 Gamije Associates, LLC</t>
  </si>
  <si>
    <t>501 and 601 Penhorn Ave, LLC</t>
  </si>
  <si>
    <t>Sudler Monmouth LLC</t>
  </si>
  <si>
    <t>Extra Space Properties Eighty Four LLC</t>
  </si>
  <si>
    <t>Hart 11 Corn Road, LLC</t>
  </si>
  <si>
    <t>County Road LLC</t>
  </si>
  <si>
    <t>Sudler Monmouth, LLC</t>
  </si>
  <si>
    <t>SSTI 69 Mallory Av LLC</t>
  </si>
  <si>
    <t>1205 Paco Way LLC</t>
  </si>
  <si>
    <t>Mayhill Solar</t>
  </si>
  <si>
    <t>NAI Hanson Management, LLC</t>
  </si>
  <si>
    <t>905 Leonia Associates, LLC</t>
  </si>
  <si>
    <t>301 Penhorn Ave.LLC</t>
  </si>
  <si>
    <t>Solar DG NJ BEMS West, LLC</t>
  </si>
  <si>
    <t>Extra Space Properties 131 LLC</t>
  </si>
  <si>
    <t>H Schultz &amp; Sons Inc.</t>
  </si>
  <si>
    <t>900 Towbin Ave LLC/Sudler Mgmt Co.</t>
  </si>
  <si>
    <t>Extra Space Properties Seventy One LLC</t>
  </si>
  <si>
    <t>1001 New Hampshire Ave LLC</t>
  </si>
  <si>
    <t>1100 Towbin Ave LLC / Sudler Manage Co.</t>
  </si>
  <si>
    <t>Extra Space Properties Seventy One, LLC</t>
  </si>
  <si>
    <t>820 East Gate Drive Owner, LLC</t>
  </si>
  <si>
    <t>Brenner, Stephen &amp; Anna</t>
  </si>
  <si>
    <t>1705 Oak Street LLC</t>
  </si>
  <si>
    <t>Conifer Community Energy 5</t>
  </si>
  <si>
    <t>Cherry Creek Project Manager</t>
  </si>
  <si>
    <t>Conifer Community Energy 1</t>
  </si>
  <si>
    <t>FC PM</t>
  </si>
  <si>
    <t>Hay Creek PM LLC</t>
  </si>
  <si>
    <t>Kaiser Creek Project Manager</t>
  </si>
  <si>
    <t>RP PM</t>
  </si>
  <si>
    <t>SR PM</t>
  </si>
  <si>
    <t>Conifer Community Energy 3</t>
  </si>
  <si>
    <t>Fleet Development LLC</t>
  </si>
  <si>
    <t>Whisky Creek PM LLC</t>
  </si>
  <si>
    <t>Wocus Marsh PM</t>
  </si>
  <si>
    <t>Sharing the Sun Project Name</t>
  </si>
  <si>
    <t>LI/LMI Subscribers (Count)</t>
  </si>
  <si>
    <t>Total Subscribers (Count)</t>
  </si>
  <si>
    <t>LI/LMI Subscriber (kWh)</t>
  </si>
  <si>
    <t>Total Subscribed (kWh)</t>
  </si>
  <si>
    <t>LI/LMI Portion</t>
  </si>
  <si>
    <t>Is the LI/LMI Portion Calculated or Regulated?</t>
  </si>
  <si>
    <t>LI/LMI System Size (MW-AC)</t>
  </si>
  <si>
    <t>Year of Interconnection (P if Planning)</t>
  </si>
  <si>
    <t>Aggregated Projects?</t>
  </si>
  <si>
    <t>Program Name</t>
  </si>
  <si>
    <t>Shungnak-Kobuk Community Solar Independent Power Producer</t>
  </si>
  <si>
    <t>Shungnak</t>
  </si>
  <si>
    <t>Native Villages of Shungnak and Kobuk</t>
  </si>
  <si>
    <t>NA</t>
  </si>
  <si>
    <t>Re: LMI Carve-Out</t>
  </si>
  <si>
    <t>SRC010507</t>
  </si>
  <si>
    <t>Calculated</t>
  </si>
  <si>
    <t>Solar*Rewards Community</t>
  </si>
  <si>
    <t>SRC011229</t>
  </si>
  <si>
    <t>SRC068682</t>
  </si>
  <si>
    <t>SRC071114</t>
  </si>
  <si>
    <t>SRC074912</t>
  </si>
  <si>
    <t>SRC054279</t>
  </si>
  <si>
    <t>SRC067949</t>
  </si>
  <si>
    <t>SRC010497</t>
  </si>
  <si>
    <t>SRC010498</t>
  </si>
  <si>
    <t>SRC010506</t>
  </si>
  <si>
    <t>SRC011744</t>
  </si>
  <si>
    <t>SRC042438</t>
  </si>
  <si>
    <t>SRC011647</t>
  </si>
  <si>
    <t>SRC018669</t>
  </si>
  <si>
    <t>SRC042456</t>
  </si>
  <si>
    <t>SRC042457</t>
  </si>
  <si>
    <t>SRC042458</t>
  </si>
  <si>
    <t>SRC042463</t>
  </si>
  <si>
    <t>SRC053579</t>
  </si>
  <si>
    <t>SRC042462</t>
  </si>
  <si>
    <t>SRC053975</t>
  </si>
  <si>
    <t>SRC010512</t>
  </si>
  <si>
    <t>SRC042452</t>
  </si>
  <si>
    <t>SRC042454</t>
  </si>
  <si>
    <t>SRC042459</t>
  </si>
  <si>
    <t>SRC050357</t>
  </si>
  <si>
    <t>SRC071109</t>
  </si>
  <si>
    <t>SRC053578</t>
  </si>
  <si>
    <t>SRC010500</t>
  </si>
  <si>
    <t>SRC010502</t>
  </si>
  <si>
    <t>SRC050353</t>
  </si>
  <si>
    <t>SRC050356</t>
  </si>
  <si>
    <t>SRC050354</t>
  </si>
  <si>
    <t>SRC053968</t>
  </si>
  <si>
    <t>SRC067953</t>
  </si>
  <si>
    <t>SRC010499</t>
  </si>
  <si>
    <t>SRC010509</t>
  </si>
  <si>
    <t>SRC018664</t>
  </si>
  <si>
    <t>SRC018672</t>
  </si>
  <si>
    <t>SRC053971</t>
  </si>
  <si>
    <t>SRC053967</t>
  </si>
  <si>
    <t>SRC053973</t>
  </si>
  <si>
    <t>SRC053974</t>
  </si>
  <si>
    <t>SRC053965</t>
  </si>
  <si>
    <t>SRC053970</t>
  </si>
  <si>
    <t>SRC054664</t>
  </si>
  <si>
    <t>SRC067952</t>
  </si>
  <si>
    <t>SRC075016</t>
  </si>
  <si>
    <t>SRC053966</t>
  </si>
  <si>
    <t>SRC010496</t>
  </si>
  <si>
    <t>SRC018661</t>
  </si>
  <si>
    <t>SRC018665</t>
  </si>
  <si>
    <t>SRC018667</t>
  </si>
  <si>
    <t>SRC050355</t>
  </si>
  <si>
    <t>SRC053370</t>
  </si>
  <si>
    <t>SRC053963</t>
  </si>
  <si>
    <t>SRC053581</t>
  </si>
  <si>
    <t>SRC054194</t>
  </si>
  <si>
    <t>SRC064251</t>
  </si>
  <si>
    <t>SRC018663</t>
  </si>
  <si>
    <t>SRC023376</t>
  </si>
  <si>
    <t>SRC053964</t>
  </si>
  <si>
    <t>SRC067947</t>
  </si>
  <si>
    <t>SRC053977</t>
  </si>
  <si>
    <t>SRC053976</t>
  </si>
  <si>
    <t>SRC068869</t>
  </si>
  <si>
    <t>SRC054663</t>
  </si>
  <si>
    <t>SRC042364</t>
  </si>
  <si>
    <t>SRC071116</t>
  </si>
  <si>
    <t>SRC023375</t>
  </si>
  <si>
    <t>SRC042362</t>
  </si>
  <si>
    <t>SRC042532</t>
  </si>
  <si>
    <t>SRC064203</t>
  </si>
  <si>
    <t>SRC068871</t>
  </si>
  <si>
    <t>SRC018677</t>
  </si>
  <si>
    <t>SRC067948</t>
  </si>
  <si>
    <t>SRC068857</t>
  </si>
  <si>
    <t>SRC023377</t>
  </si>
  <si>
    <t>SRC042361</t>
  </si>
  <si>
    <t>SRC077501</t>
  </si>
  <si>
    <t>SRC053962</t>
  </si>
  <si>
    <t>SRC042365</t>
  </si>
  <si>
    <t>SRC064202</t>
  </si>
  <si>
    <t>SRC055045</t>
  </si>
  <si>
    <t>SRC042360</t>
  </si>
  <si>
    <t>SRC068858</t>
  </si>
  <si>
    <t>SRC053585</t>
  </si>
  <si>
    <t>SRC053577</t>
  </si>
  <si>
    <t>SRC064204</t>
  </si>
  <si>
    <t>SRC075114</t>
  </si>
  <si>
    <t>SRC075071</t>
  </si>
  <si>
    <t>SRC075070</t>
  </si>
  <si>
    <t>CT Community Solar Pilot</t>
  </si>
  <si>
    <t>Riverside Thompson SCEF</t>
  </si>
  <si>
    <t>CHIP Fund 5, LLC</t>
  </si>
  <si>
    <t>P</t>
  </si>
  <si>
    <t>USS Shelton SCEF</t>
  </si>
  <si>
    <t>United Illuminating</t>
  </si>
  <si>
    <t>United States Solar Corporation</t>
  </si>
  <si>
    <t>Solar For All</t>
  </si>
  <si>
    <t>Open Market ESCO</t>
  </si>
  <si>
    <t>Solar Together</t>
  </si>
  <si>
    <t>FP&amp;L Phase 2 Project 1</t>
  </si>
  <si>
    <t>FP&amp;L Phase 2 Project 2</t>
  </si>
  <si>
    <t>FP&amp;L Phase 2 Project 3</t>
  </si>
  <si>
    <t>FP&amp;L Phase 2 Project 4</t>
  </si>
  <si>
    <t>FP&amp;L Phase 2 Project 5</t>
  </si>
  <si>
    <t>FP&amp;L Phase 2 Project 6</t>
  </si>
  <si>
    <t>TBD</t>
  </si>
  <si>
    <t>Y</t>
  </si>
  <si>
    <t>P-0704</t>
  </si>
  <si>
    <t>Champaign</t>
  </si>
  <si>
    <t>Ameren</t>
  </si>
  <si>
    <t>General Project</t>
  </si>
  <si>
    <t>Solar for All: Low Income Community</t>
  </si>
  <si>
    <t>P-0705</t>
  </si>
  <si>
    <t>P-0820</t>
  </si>
  <si>
    <t>ComEd</t>
  </si>
  <si>
    <t>P-0825</t>
  </si>
  <si>
    <t>P-1324</t>
  </si>
  <si>
    <t xml:space="preserve">P-2838 </t>
  </si>
  <si>
    <t>Trajectory Solar IL, LLC</t>
  </si>
  <si>
    <t xml:space="preserve">P-2724 </t>
  </si>
  <si>
    <t>P-0793</t>
  </si>
  <si>
    <t>P-1024</t>
  </si>
  <si>
    <t>Galesburg</t>
  </si>
  <si>
    <t>Promethean Solar</t>
  </si>
  <si>
    <t>P-1025</t>
  </si>
  <si>
    <t>Cahokia</t>
  </si>
  <si>
    <t>P-0699</t>
  </si>
  <si>
    <t>Chicago Heights</t>
  </si>
  <si>
    <t>P-2841</t>
  </si>
  <si>
    <t>P-3452</t>
  </si>
  <si>
    <t>P-3456</t>
  </si>
  <si>
    <t>Community Power Group, LLC</t>
  </si>
  <si>
    <t>P-3463</t>
  </si>
  <si>
    <t>Granite City</t>
  </si>
  <si>
    <t>P-3477</t>
  </si>
  <si>
    <t>Central Road Energy LLC</t>
  </si>
  <si>
    <t>P-3479</t>
  </si>
  <si>
    <t>Sandoval</t>
  </si>
  <si>
    <t>P-2806</t>
  </si>
  <si>
    <t>GRNE Solutions LLC</t>
  </si>
  <si>
    <t>Re: LMI At Least</t>
  </si>
  <si>
    <t>SMART Program: LMI CS Adder</t>
  </si>
  <si>
    <t>Sunwealth</t>
  </si>
  <si>
    <t>DH-MA Solar Owner 1 LLC</t>
  </si>
  <si>
    <t>SMAES_48880</t>
  </si>
  <si>
    <t>Phytoplankton 358 Waltham Solar LLC</t>
  </si>
  <si>
    <t>SMAES_49088</t>
  </si>
  <si>
    <t>Sunwealth LLC</t>
  </si>
  <si>
    <t>SMAES_58901</t>
  </si>
  <si>
    <t>Sharon</t>
  </si>
  <si>
    <t>SMAES_64725</t>
  </si>
  <si>
    <t>Phytoplankton Framingham Solar LLC</t>
  </si>
  <si>
    <t>SMANG_64727</t>
  </si>
  <si>
    <t>Phytoplankton East Longmeadow Solar, LLC</t>
  </si>
  <si>
    <t>SMANG_16469</t>
  </si>
  <si>
    <t>BWC Dumplin Brook, LLC</t>
  </si>
  <si>
    <t>SMANG_46695</t>
  </si>
  <si>
    <t>Phytoplankton Franklin Solar LLC</t>
  </si>
  <si>
    <t>SMAES_24961</t>
  </si>
  <si>
    <t>NextGrid Falsebox LLC</t>
  </si>
  <si>
    <t>SMAES_31450</t>
  </si>
  <si>
    <t>SMAES_31457</t>
  </si>
  <si>
    <t>SMAES_34758</t>
  </si>
  <si>
    <t>NextGrid Rapanea LLC</t>
  </si>
  <si>
    <t>SMAES_35524</t>
  </si>
  <si>
    <t>NextGrid Vauquelinia</t>
  </si>
  <si>
    <t>SMAES_36202</t>
  </si>
  <si>
    <t>NextGrid Toyon LLC</t>
  </si>
  <si>
    <t>SMAES_36208</t>
  </si>
  <si>
    <t>SMAES_40168</t>
  </si>
  <si>
    <t>Highland Ave Solar 1, LLC</t>
  </si>
  <si>
    <t>SMAES_42542</t>
  </si>
  <si>
    <t>NextGrid Princewood LLC</t>
  </si>
  <si>
    <t>SMAES_48402</t>
  </si>
  <si>
    <t>Wellfleet</t>
  </si>
  <si>
    <t>NextGrid Pagoda Tree LLC</t>
  </si>
  <si>
    <t>SMAES_48434</t>
  </si>
  <si>
    <t>Parallel Products Solar Energy, LLC</t>
  </si>
  <si>
    <t>SMAES_49419</t>
  </si>
  <si>
    <t>SMAES_46356</t>
  </si>
  <si>
    <t>Acushnet Solar, LLC</t>
  </si>
  <si>
    <t>SMAES_46370</t>
  </si>
  <si>
    <t>Robinson Road Solar, LLC</t>
  </si>
  <si>
    <t>SMAES_49674</t>
  </si>
  <si>
    <t>Yarmouth</t>
  </si>
  <si>
    <t>Winterberry Solar LLC</t>
  </si>
  <si>
    <t>SMAES_50117</t>
  </si>
  <si>
    <t>Westport Route 88 Solar 1, LLC</t>
  </si>
  <si>
    <t>SMAES_50119</t>
  </si>
  <si>
    <t>Westport Stone and Sand Solar, LLC</t>
  </si>
  <si>
    <t>SMAES_50124</t>
  </si>
  <si>
    <t>NextGrid Sequoia 1 LLC</t>
  </si>
  <si>
    <t>SMAES_50129</t>
  </si>
  <si>
    <t>Syncarpha Carver, LLC</t>
  </si>
  <si>
    <t>SMAES_50130</t>
  </si>
  <si>
    <t>Syncarpha Park Drive, LLC</t>
  </si>
  <si>
    <t>SMAES_50395</t>
  </si>
  <si>
    <t>Pine Hill Road Westport Solar 1, LLC</t>
  </si>
  <si>
    <t>SMAES_51000</t>
  </si>
  <si>
    <t>R &amp; R Renewables LLC</t>
  </si>
  <si>
    <t>SMAES_51800</t>
  </si>
  <si>
    <t>Marshfield</t>
  </si>
  <si>
    <t>Black Mangrove Solar LLC</t>
  </si>
  <si>
    <t>SMAES_51942</t>
  </si>
  <si>
    <t>NextGrid Pistache LLC</t>
  </si>
  <si>
    <t>SMAES_53305</t>
  </si>
  <si>
    <t>Phytoplankton Hopkinton Solar LLC</t>
  </si>
  <si>
    <t>SMAES_54836</t>
  </si>
  <si>
    <t>LSE Hydra LLC</t>
  </si>
  <si>
    <t>SMAES_54899</t>
  </si>
  <si>
    <t>Next Grid Hawthorn LLC</t>
  </si>
  <si>
    <t>SMAES_56734</t>
  </si>
  <si>
    <t>SMAES_56719</t>
  </si>
  <si>
    <t>NextGrid Jamaica Caper LLC</t>
  </si>
  <si>
    <t>SMAES_57035</t>
  </si>
  <si>
    <t>Sunwealth Power</t>
  </si>
  <si>
    <t>SMAES_57402</t>
  </si>
  <si>
    <t>Parallel Products</t>
  </si>
  <si>
    <t>SMAES_58843</t>
  </si>
  <si>
    <t>Sumac Solar LLC</t>
  </si>
  <si>
    <t>SMAES_59056</t>
  </si>
  <si>
    <t>SMAES_60606</t>
  </si>
  <si>
    <t>AC Millis LLC</t>
  </si>
  <si>
    <t>SMAES_60607</t>
  </si>
  <si>
    <t>SMAES_61262</t>
  </si>
  <si>
    <t>Copicut Solar 1, LLC</t>
  </si>
  <si>
    <t>SMAES_61366</t>
  </si>
  <si>
    <t>NextGrid Sequoia 2 LLC</t>
  </si>
  <si>
    <t>SMAES_61679</t>
  </si>
  <si>
    <t>Hajjar Solar LLC</t>
  </si>
  <si>
    <t>SMAES_62504</t>
  </si>
  <si>
    <t>Division Road Solar 1, LLC</t>
  </si>
  <si>
    <t>SMAES_64039</t>
  </si>
  <si>
    <t>Parallel Products Solar Energy</t>
  </si>
  <si>
    <t>SMAES_64860</t>
  </si>
  <si>
    <t>Lemonade Berry Solar LLC</t>
  </si>
  <si>
    <t>SMAES_65428</t>
  </si>
  <si>
    <t>SMAES_65945</t>
  </si>
  <si>
    <t>SMAES_66048</t>
  </si>
  <si>
    <t>NextGrid Hakea LLC</t>
  </si>
  <si>
    <t>SMAES_66259</t>
  </si>
  <si>
    <t>Phytoplankton 57 Wells Solar LLC</t>
  </si>
  <si>
    <t>SMAES_66265</t>
  </si>
  <si>
    <t>ReWild Renewables, LLC</t>
  </si>
  <si>
    <t>SMAES_66266</t>
  </si>
  <si>
    <t>SMAES_66267</t>
  </si>
  <si>
    <t>SMAES_66268</t>
  </si>
  <si>
    <t>SMAES_66269</t>
  </si>
  <si>
    <t>SMAES_66270</t>
  </si>
  <si>
    <t>Fairhaven MA 4, LLC</t>
  </si>
  <si>
    <t>SMAES_66314</t>
  </si>
  <si>
    <t>Mendall Road Acushnet Solar 1, LLC</t>
  </si>
  <si>
    <t>SMAES_66781</t>
  </si>
  <si>
    <t>Maynard Solar, LLC</t>
  </si>
  <si>
    <t>SMAES_66783</t>
  </si>
  <si>
    <t>SMAES_66787</t>
  </si>
  <si>
    <t>SMAES_66789</t>
  </si>
  <si>
    <t>SMAES_66791</t>
  </si>
  <si>
    <t>SMAES_66878</t>
  </si>
  <si>
    <t>Phytoplankton 111 Wells Solar LLC</t>
  </si>
  <si>
    <t>SMAES_67213</t>
  </si>
  <si>
    <t>Needham</t>
  </si>
  <si>
    <t>SMAES_67263</t>
  </si>
  <si>
    <t>SMAES_67376</t>
  </si>
  <si>
    <t>Phytoplankton Newton Canopy Solar LLC</t>
  </si>
  <si>
    <t>SMAES_67596</t>
  </si>
  <si>
    <t>NextGrid Berrytree LLC</t>
  </si>
  <si>
    <t>SMAES_67836</t>
  </si>
  <si>
    <t>SMAES_67956</t>
  </si>
  <si>
    <t>SMAES_67966</t>
  </si>
  <si>
    <t>SMAES_68147</t>
  </si>
  <si>
    <t>SSI BPL 3-15 NORMAC SOLAR, LLC</t>
  </si>
  <si>
    <t>SMAES_68148</t>
  </si>
  <si>
    <t>SSI BPL 16-24 NORMAC SOLAR, LLC</t>
  </si>
  <si>
    <t>SMAES_68267</t>
  </si>
  <si>
    <t>TJA 810 Wakeby Rd Barnstable, LLC</t>
  </si>
  <si>
    <t>SMAES_68365</t>
  </si>
  <si>
    <t>Syncarpha Acton, LLC</t>
  </si>
  <si>
    <t>SMAES_68799</t>
  </si>
  <si>
    <t>NextGrid Mescalbean LLC</t>
  </si>
  <si>
    <t>SMAES_68808</t>
  </si>
  <si>
    <t>Enterprise PV I, LLC</t>
  </si>
  <si>
    <t>SMAES_68815</t>
  </si>
  <si>
    <t>DSD Renewables</t>
  </si>
  <si>
    <t>SMAES_68852</t>
  </si>
  <si>
    <t>FIP MA 2023 VII, LLC</t>
  </si>
  <si>
    <t>SMAES_68851</t>
  </si>
  <si>
    <t>FIP MA 2023 IV, LLC</t>
  </si>
  <si>
    <t>SMAES_68854</t>
  </si>
  <si>
    <t>FIP MA 2023 VI, LLC</t>
  </si>
  <si>
    <t>SMAES_68857</t>
  </si>
  <si>
    <t>FIP MA 2023 X, LLC</t>
  </si>
  <si>
    <t>SMAES_68856</t>
  </si>
  <si>
    <t>FIP MA 2023 V, LLC</t>
  </si>
  <si>
    <t>SMAES_68907</t>
  </si>
  <si>
    <t>Boston Medical Center</t>
  </si>
  <si>
    <t>SMAES_68922</t>
  </si>
  <si>
    <t>NextGrid Desertwillow LLC</t>
  </si>
  <si>
    <t>SMAES_68534</t>
  </si>
  <si>
    <t>BWC Mill Brook, LLC</t>
  </si>
  <si>
    <t>SMAES_13946</t>
  </si>
  <si>
    <t>DG Massachusetts Solar, LLC</t>
  </si>
  <si>
    <t>SMAES_23460</t>
  </si>
  <si>
    <t>Pacifico Energy North America LLC</t>
  </si>
  <si>
    <t>SMAES_31852</t>
  </si>
  <si>
    <t>Ludlow Renewables, LLC</t>
  </si>
  <si>
    <t>SMAES_36247</t>
  </si>
  <si>
    <t>SMAES_43275</t>
  </si>
  <si>
    <t>NextGrid Geiger LLC</t>
  </si>
  <si>
    <t>SMAES_60988</t>
  </si>
  <si>
    <t>Sunwealth, LLC</t>
  </si>
  <si>
    <t>SMAES_62224</t>
  </si>
  <si>
    <t>NG OS 5 Solar LLC</t>
  </si>
  <si>
    <t>SMAES_64896</t>
  </si>
  <si>
    <t>SMAES_67594</t>
  </si>
  <si>
    <t>Warren Farms Solar LLC</t>
  </si>
  <si>
    <t>SMAES_68760</t>
  </si>
  <si>
    <t>Coffeetree Solar LLC</t>
  </si>
  <si>
    <t>SMAES_68813</t>
  </si>
  <si>
    <t>NG OS 6 Solar LLC</t>
  </si>
  <si>
    <t>SMANG_39789</t>
  </si>
  <si>
    <t>BWC Swift River, LLC</t>
  </si>
  <si>
    <t>SMANG_49462</t>
  </si>
  <si>
    <t>BWC Camp Brook, LLC</t>
  </si>
  <si>
    <t>SMANG_56266</t>
  </si>
  <si>
    <t>SMANG_56368</t>
  </si>
  <si>
    <t>Summit Farm Solar, LLC</t>
  </si>
  <si>
    <t>SMANG_56481</t>
  </si>
  <si>
    <t>Silk Energy LLC</t>
  </si>
  <si>
    <t>SMANG_56484</t>
  </si>
  <si>
    <t>Dollar Energy LLC</t>
  </si>
  <si>
    <t>SMANG_56486</t>
  </si>
  <si>
    <t>SMANG_58490</t>
  </si>
  <si>
    <t>SMANG_62229</t>
  </si>
  <si>
    <t>Saugus</t>
  </si>
  <si>
    <t>NG OS 9 Solar LLC</t>
  </si>
  <si>
    <t>SMANG_63505</t>
  </si>
  <si>
    <t>SMANG_63581</t>
  </si>
  <si>
    <t>No Fossil Fuel llc</t>
  </si>
  <si>
    <t>SMANG_66163</t>
  </si>
  <si>
    <t>Lynn</t>
  </si>
  <si>
    <t>Solect Energy Development LLC</t>
  </si>
  <si>
    <t>SMANG_68152</t>
  </si>
  <si>
    <t>NG OS 19 Solar LLC</t>
  </si>
  <si>
    <t>SMANG_68154</t>
  </si>
  <si>
    <t>NextGrid Tamerisk LLC</t>
  </si>
  <si>
    <t>SMANG_68471</t>
  </si>
  <si>
    <t>SMANG_68775</t>
  </si>
  <si>
    <t>Phytoplankton Foxborough Solar LLC</t>
  </si>
  <si>
    <t>SMANG_69082</t>
  </si>
  <si>
    <t>Danton Drive Solar LLC</t>
  </si>
  <si>
    <t>SMANG_00700</t>
  </si>
  <si>
    <t>SMANG_24366</t>
  </si>
  <si>
    <t>NextGrid Papaya LLC</t>
  </si>
  <si>
    <t>SMANG_24373</t>
  </si>
  <si>
    <t>SMANG_24500</t>
  </si>
  <si>
    <t>SMANG_28212</t>
  </si>
  <si>
    <t>Avon</t>
  </si>
  <si>
    <t>NextGrid Seagrape LLC</t>
  </si>
  <si>
    <t>SMANG_28338</t>
  </si>
  <si>
    <t>NextGrid Mazzard LLC</t>
  </si>
  <si>
    <t>SMANG_28710</t>
  </si>
  <si>
    <t>ZPD-PT Solar Project 2017-020 LLC</t>
  </si>
  <si>
    <t>SMANG_28721</t>
  </si>
  <si>
    <t>ZPD-PT Solar Project 2017-013 LLC</t>
  </si>
  <si>
    <t>SMANG_30833</t>
  </si>
  <si>
    <t>ZPD-PT Solar Project 2017-040 LLC</t>
  </si>
  <si>
    <t>SMANG_38716</t>
  </si>
  <si>
    <t>NextGrid Inkberry LLC</t>
  </si>
  <si>
    <t>SMANG_38754</t>
  </si>
  <si>
    <t>SMANG_38763</t>
  </si>
  <si>
    <t>NextGrid Ceanothus LLC</t>
  </si>
  <si>
    <t>SMANG_42257</t>
  </si>
  <si>
    <t>Phytoplankton Westborough Solar LLC</t>
  </si>
  <si>
    <t>SMANG_45786</t>
  </si>
  <si>
    <t>Rehoboth Renewables, LLC</t>
  </si>
  <si>
    <t>SMANG_49118</t>
  </si>
  <si>
    <t>Northbridge McQuade, LLC</t>
  </si>
  <si>
    <t>SMANG_52157</t>
  </si>
  <si>
    <t>Amesbury Line LLC</t>
  </si>
  <si>
    <t>SMANG_53328</t>
  </si>
  <si>
    <t>NextGrid Deer Brush LLC</t>
  </si>
  <si>
    <t>SMANG_53686</t>
  </si>
  <si>
    <t>Wrentham</t>
  </si>
  <si>
    <t>Yaupon Solar LLC</t>
  </si>
  <si>
    <t>SMAUN_12781</t>
  </si>
  <si>
    <t>Mad River Solar LLC, DBA Mad River Solar Ash LLC</t>
  </si>
  <si>
    <t>P52ES Raphel Rd Community Solar LLC (18A2242960004216)</t>
  </si>
  <si>
    <t>Community Solar Pilot Program</t>
  </si>
  <si>
    <t>P52ES 1755 Henryton Rd Phase 1 LLC (18A2242950004215)</t>
  </si>
  <si>
    <t>Bulldog Solar One, LLC (19A2263060004269)</t>
  </si>
  <si>
    <t>Burns Solar One, LLC (19A2263070004265)</t>
  </si>
  <si>
    <t>TPE MD MO32, LLC (20A2327940004577)</t>
  </si>
  <si>
    <t>Obsidian I Sunstone Fort Meade Holding, (21A2359240004762)</t>
  </si>
  <si>
    <t>Obsidian I Sunstone Fort Meade Holding, LLC (21A2359240004762)</t>
  </si>
  <si>
    <t>SRE MD Solar, LLC (18A2216410004120)</t>
  </si>
  <si>
    <t>Delmarva Power-0003982</t>
  </si>
  <si>
    <t>Delmarva Power-0003985</t>
  </si>
  <si>
    <t>Potomac Electric Power Co-0002702 (17C2149980003866)</t>
  </si>
  <si>
    <t>Potomac Electric Power Co-0095708 (21A2374870004834)</t>
  </si>
  <si>
    <t>Potomac Electric Power Co-0095727</t>
  </si>
  <si>
    <t>Potomac Electric Power Co-0095727 (21A2374870004834)</t>
  </si>
  <si>
    <t>Potomac Electric Power Co-0095724 (21A2374870004834)</t>
  </si>
  <si>
    <t>Potomac Electric Power Co-0095708</t>
  </si>
  <si>
    <t>17A2150680003899</t>
  </si>
  <si>
    <t>21A2349850004702</t>
  </si>
  <si>
    <t>21A2364610004786</t>
  </si>
  <si>
    <t>23A3009690005868</t>
  </si>
  <si>
    <t>23A3019230005992</t>
  </si>
  <si>
    <t>20A2330770004594</t>
  </si>
  <si>
    <t>21A2331960004602</t>
  </si>
  <si>
    <t>21A2378390004845</t>
  </si>
  <si>
    <t>22A2398440005165</t>
  </si>
  <si>
    <t>23A3055920006507</t>
  </si>
  <si>
    <t>23A3055900006505</t>
  </si>
  <si>
    <t>23A3055930006508</t>
  </si>
  <si>
    <t>23A3036460006221</t>
  </si>
  <si>
    <t>23A3036470006222</t>
  </si>
  <si>
    <t>22A3005620005754</t>
  </si>
  <si>
    <t>21A2374290004833</t>
  </si>
  <si>
    <t>21A2356530004742</t>
  </si>
  <si>
    <t>18A2216410004120</t>
  </si>
  <si>
    <t>22A3000390005683</t>
  </si>
  <si>
    <t>19A2271830004335</t>
  </si>
  <si>
    <t>20A2315430004521</t>
  </si>
  <si>
    <t>22A2386600004981</t>
  </si>
  <si>
    <t>21A2357110004747</t>
  </si>
  <si>
    <t>21A2377650004851</t>
  </si>
  <si>
    <t>22A2397700005150</t>
  </si>
  <si>
    <t>22A2406060005316</t>
  </si>
  <si>
    <t>22A2423060005586</t>
  </si>
  <si>
    <t>23A3012830005924</t>
  </si>
  <si>
    <t>22A2420230005555</t>
  </si>
  <si>
    <t>20A2289450004419</t>
  </si>
  <si>
    <t>21A234280004668</t>
  </si>
  <si>
    <t>23A3014990005946</t>
  </si>
  <si>
    <t>23A3015040005947</t>
  </si>
  <si>
    <t>22A2386630004932</t>
  </si>
  <si>
    <t>22A2390150005002</t>
  </si>
  <si>
    <t>19A2263080004266</t>
  </si>
  <si>
    <t>22A2409910005393</t>
  </si>
  <si>
    <t>23A3055940006509</t>
  </si>
  <si>
    <t>23C3018960005988</t>
  </si>
  <si>
    <t>NJSTRE1545017709</t>
  </si>
  <si>
    <t>NJSTRE1545017713</t>
  </si>
  <si>
    <t>NJSTRE1545017651</t>
  </si>
  <si>
    <t>NJSTRE1545017703</t>
  </si>
  <si>
    <t>NJSTRE1545017751</t>
  </si>
  <si>
    <t>NJSTRE1545017661</t>
  </si>
  <si>
    <t>Underhill Farm</t>
  </si>
  <si>
    <t>NY Solar For All</t>
  </si>
  <si>
    <t>Nexamp Rochester</t>
  </si>
  <si>
    <t xml:space="preserve">Crans Mill </t>
  </si>
  <si>
    <t>Sackett Lake</t>
  </si>
  <si>
    <t>Johnstown A</t>
  </si>
  <si>
    <t>Johnstown B</t>
  </si>
  <si>
    <t xml:space="preserve">Nexamp Seneca </t>
  </si>
  <si>
    <t>Boas</t>
  </si>
  <si>
    <t>LMI adder</t>
  </si>
  <si>
    <t>Expanded solar for all or Inclusive Community Sola adder</t>
  </si>
  <si>
    <t>Hudson Falls</t>
  </si>
  <si>
    <t>Andover</t>
  </si>
  <si>
    <t>Camillus</t>
  </si>
  <si>
    <t>Whitesville</t>
  </si>
  <si>
    <t>Machias</t>
  </si>
  <si>
    <t>Nicholville</t>
  </si>
  <si>
    <t>Fredonia</t>
  </si>
  <si>
    <t>Chenango Forks</t>
  </si>
  <si>
    <t>Queens Village</t>
  </si>
  <si>
    <t>Dunkirk</t>
  </si>
  <si>
    <t>Natural Bridge</t>
  </si>
  <si>
    <t>Esopus</t>
  </si>
  <si>
    <t>East Syracuse</t>
  </si>
  <si>
    <t>Elmhurst</t>
  </si>
  <si>
    <t>Middle Village</t>
  </si>
  <si>
    <t>Remsen</t>
  </si>
  <si>
    <t>Pleasant Valley</t>
  </si>
  <si>
    <t>New Woodstock</t>
  </si>
  <si>
    <t>Holland Patent</t>
  </si>
  <si>
    <t>Frankfort</t>
  </si>
  <si>
    <t>Munnsville</t>
  </si>
  <si>
    <t>Albion</t>
  </si>
  <si>
    <t>Voorheesville</t>
  </si>
  <si>
    <t>Barneveld</t>
  </si>
  <si>
    <t>Hamburg</t>
  </si>
  <si>
    <t>Oregon Community Solar Program</t>
  </si>
  <si>
    <t>Pacific Power</t>
  </si>
  <si>
    <t>Oregon Clean Power Cooperative</t>
  </si>
  <si>
    <t>Portland General Electric</t>
  </si>
  <si>
    <t>Zwna Solar, LLC</t>
  </si>
  <si>
    <t>Conifer Community Energy 6 LLC</t>
  </si>
  <si>
    <t>Wood River</t>
  </si>
  <si>
    <t>LLC Wood River Solar</t>
  </si>
  <si>
    <t>Waterford Solar</t>
  </si>
  <si>
    <t>Waterford Solar PM LLC</t>
  </si>
  <si>
    <t>Wallace Solar LLC</t>
  </si>
  <si>
    <t>Zena</t>
  </si>
  <si>
    <t>Verde Light Power Project</t>
  </si>
  <si>
    <t>Idaho Power</t>
  </si>
  <si>
    <t>Tutuilla Solar</t>
  </si>
  <si>
    <t>Pendleton</t>
  </si>
  <si>
    <t>Sunthurst Energy</t>
  </si>
  <si>
    <t>Sunset Ridge Solar</t>
  </si>
  <si>
    <t>Sunset Ridge Project Manager LLC</t>
  </si>
  <si>
    <t>Solar Harvest</t>
  </si>
  <si>
    <t>Sheridan Solar</t>
  </si>
  <si>
    <t>Sheridan Solar LLC</t>
  </si>
  <si>
    <t>Round Lake Solar</t>
  </si>
  <si>
    <t>Round Lake PM LLC</t>
  </si>
  <si>
    <t>Reservoir Solar LLC</t>
  </si>
  <si>
    <t>Dallas</t>
  </si>
  <si>
    <t>Hawthorne Renewables</t>
  </si>
  <si>
    <t>Pine Grove Solar</t>
  </si>
  <si>
    <t>Pine Grove PM LLC</t>
  </si>
  <si>
    <t>Pilot Rock Solar 2</t>
  </si>
  <si>
    <t>Pilot Rock</t>
  </si>
  <si>
    <t>Pilot Rock Solar 2 LLC</t>
  </si>
  <si>
    <t>Pilot Rock Solar 1</t>
  </si>
  <si>
    <t>Pilot Rock Solar 1 LLC</t>
  </si>
  <si>
    <t>Perrydale Solar</t>
  </si>
  <si>
    <t>Perrydale Solar LLC</t>
  </si>
  <si>
    <t>Orchard Knob Solar</t>
  </si>
  <si>
    <t>LLC Orchard Knob PM</t>
  </si>
  <si>
    <t>Mompano Solar</t>
  </si>
  <si>
    <t>Beavercreek</t>
  </si>
  <si>
    <t>LLC Mompano Solar Project Manager</t>
  </si>
  <si>
    <t>McKinley Solar</t>
  </si>
  <si>
    <t>Brownsville</t>
  </si>
  <si>
    <t>Marquam Creek Solar, LLC</t>
  </si>
  <si>
    <t>Marquam</t>
  </si>
  <si>
    <t>LLC Marquam Creek Project Manager</t>
  </si>
  <si>
    <t>Marble Solar</t>
  </si>
  <si>
    <t>Marble Solar LLC</t>
  </si>
  <si>
    <t>Manchester Solar LLC</t>
  </si>
  <si>
    <t>Solar Town</t>
  </si>
  <si>
    <t>Linkville Solar</t>
  </si>
  <si>
    <t>Linkville PM</t>
  </si>
  <si>
    <t>Kelly Creek Solar</t>
  </si>
  <si>
    <t>Cave Junction</t>
  </si>
  <si>
    <t>Kelly Creek Project Manager LLC</t>
  </si>
  <si>
    <t>Gun Club Solar, LLC</t>
  </si>
  <si>
    <t>Dundee</t>
  </si>
  <si>
    <t>Conifer Community Energy 2 LLC</t>
  </si>
  <si>
    <t>Green Solar</t>
  </si>
  <si>
    <t>Culver</t>
  </si>
  <si>
    <t>Green Solar LLC</t>
  </si>
  <si>
    <t>Goodling Annex</t>
  </si>
  <si>
    <t>Bonneville Environmental Foundation</t>
  </si>
  <si>
    <t>Dover Solar</t>
  </si>
  <si>
    <t>Candy</t>
  </si>
  <si>
    <t>Coker Solar</t>
  </si>
  <si>
    <t>Clayfield Solar LLC</t>
  </si>
  <si>
    <t>Estacada</t>
  </si>
  <si>
    <t>Clayfield Solar PM LLC</t>
  </si>
  <si>
    <t>Chapman Creek Solar</t>
  </si>
  <si>
    <t>Chapman Creek PM LLC</t>
  </si>
  <si>
    <t>Canyonville Solar 2</t>
  </si>
  <si>
    <t>Canyonville</t>
  </si>
  <si>
    <t>Canyonville Solar 2 LLC</t>
  </si>
  <si>
    <t>Canyonville Solar 1</t>
  </si>
  <si>
    <t>Canyonville Solar 1 LLC</t>
  </si>
  <si>
    <t>Burlingame Solar LLC</t>
  </si>
  <si>
    <t>Burg Solar</t>
  </si>
  <si>
    <t>Harrisburg</t>
  </si>
  <si>
    <t>Burg Solar LLC</t>
  </si>
  <si>
    <t>Buckner Creek Solar, LLC</t>
  </si>
  <si>
    <t>Oregon City</t>
  </si>
  <si>
    <t>Conifer Community Energy LLC</t>
  </si>
  <si>
    <t>Buckaroo Solar 2</t>
  </si>
  <si>
    <t>Buckaroo Solar 2 LLC</t>
  </si>
  <si>
    <t>Buckaroo Solar 1</t>
  </si>
  <si>
    <t>Buckaroo Solar 1 LLC</t>
  </si>
  <si>
    <t>Blackwell Creek Solar</t>
  </si>
  <si>
    <t>Central Point</t>
  </si>
  <si>
    <t>Blackwell Creek PM LLC</t>
  </si>
  <si>
    <t>Belvedere Solar</t>
  </si>
  <si>
    <t>Mt Angel</t>
  </si>
  <si>
    <t>Belvedere Solar PM LLC</t>
  </si>
  <si>
    <t>Auburn Solar</t>
  </si>
  <si>
    <t>Auburn Solar LLC</t>
  </si>
  <si>
    <t>Antelope Creek Solar</t>
  </si>
  <si>
    <t>Eagle Point</t>
  </si>
  <si>
    <t>Antelope Creek PM LLC</t>
  </si>
  <si>
    <t>7 Mile Solar</t>
  </si>
  <si>
    <t>Bownsville</t>
  </si>
  <si>
    <t>7 Mile PM LLC</t>
  </si>
  <si>
    <t>Maui</t>
  </si>
  <si>
    <t>Hawaiian Electric</t>
  </si>
  <si>
    <t>Oahu</t>
  </si>
  <si>
    <t>Mililani Tech</t>
  </si>
  <si>
    <t>ROIZ CBRE</t>
  </si>
  <si>
    <t>Mililani Tech Solar 1</t>
  </si>
  <si>
    <t>Avery Hill</t>
  </si>
  <si>
    <t>Laconia</t>
  </si>
  <si>
    <t>Eversource, New Hampshire Electric Cooperative (NHEC)</t>
  </si>
  <si>
    <t>Lakes Region Community Developers</t>
  </si>
  <si>
    <t>Mascoma Meadows</t>
  </si>
  <si>
    <t>Lebanon</t>
  </si>
  <si>
    <t>Liberty Utilities</t>
  </si>
  <si>
    <t>Revision Energy</t>
  </si>
  <si>
    <t>NH SolarShares - Appleknockers General Store</t>
  </si>
  <si>
    <t>New Hampshire Electric Cooperative (NHEC)</t>
  </si>
  <si>
    <t>Plymouth Area Renewable Energy Initiative</t>
  </si>
  <si>
    <t>NH SolarShares - Frosty Scoops/Common Man</t>
  </si>
  <si>
    <t>plymouth-area-renewable-energy-initiative-revision-energy</t>
  </si>
  <si>
    <t>White Rock Cooperative Estates</t>
  </si>
  <si>
    <t>Tilton</t>
  </si>
  <si>
    <t>SRC083117</t>
  </si>
  <si>
    <t>Pivot Solar 20 LLC</t>
  </si>
  <si>
    <t>SRC083121</t>
  </si>
  <si>
    <t>La Salle</t>
  </si>
  <si>
    <t>Pivot Solar 23 LLC</t>
  </si>
  <si>
    <t>SRC083128</t>
  </si>
  <si>
    <t>McKinstry</t>
  </si>
  <si>
    <t>SRC083135</t>
  </si>
  <si>
    <t>GA*</t>
  </si>
  <si>
    <t>TX*</t>
  </si>
  <si>
    <t>BAPS Sharon Solar, LLC</t>
  </si>
  <si>
    <t>Sharing the Sun Community Solar Project Data - Version History</t>
  </si>
  <si>
    <t>Title and Link</t>
  </si>
  <si>
    <t>Publication Date</t>
  </si>
  <si>
    <t>Author(s)</t>
  </si>
  <si>
    <t>Description</t>
  </si>
  <si>
    <t>Sharing the Sun Community Solar Project Data (June 2022)</t>
  </si>
  <si>
    <t>Gabriel Chan, University of Minnesota
Jenny Heeter, National Renewable Energy Laboratory
Kaifeng Xu, National Renewable Energy Laboratory</t>
  </si>
  <si>
    <t>This database represents a list of community solar projects identified through various sources as of June 2022. The list has been reviewed but errors may exist and the list may not be comprehensive. Errors in the sources e.g. press releases may be duplicated in the list. Blank spaces represent missing information. NREL invites input to improve the database including to - correct erroneous information - add missing projects - fill in missing information - remove inactive projects. Updated information can be submitted to Kaifeng Xu at kaifeng.xu@nrel.gov and Jenny Heeter at jenny.heeter@nrel.gov. The June 2019 list can be found here: https://data.nrel.gov/submissions/114. The May 2020 list can be found here: https://data.nrel.gov/submissions/131. The June 2020 list can be found here: https://data.nrel.gov/submissions/149. The Dec 2020 list can be found here: https://data.nrel.gov/submissions/167. The Dec 2021 list can be found here: https://data.nrel.gov/submissions/185</t>
  </si>
  <si>
    <t>Sharing the Sun Community Solar Project Data (December 2021)</t>
  </si>
  <si>
    <t>This database represents a list of community solar projects identified through various sources as of Dec 2021. The list has been reviewed but errors may exist and the list may not be comprehensive. Errors in the sources e.g. press releases may be duplicated in the list. Blank spaces represent missing information. NREL invites input to improve the database including to - correct erroneous information - add missing projects - fill in missing information - remove inactive projects. Updated information can be submitted to Kaifeng Xu at kaifeng.xu@nrel.gov and Jenny Heeter at jenny.heeter@nrel.gov. The June 2019 list can be found here: https://data.nrel.gov/submissions/114. The May 2020 list can be found here: https://data.nrel.gov/submissions/131. The June 2020 list can be found here: https://data.nrel.gov/submissions/149. The Dec 2020 list can be found here: https://data.nrel.gov/submissions/167</t>
  </si>
  <si>
    <t>Sharing the Sun Community Solar Project Data (Dec 2020, Revision)</t>
  </si>
  <si>
    <t>Jenny Heeter, National Renewable Energy Laboratory
Kaifeng Xu, National Renewable Energy Laboratory
Gabriel Chan, University of Minnesota</t>
  </si>
  <si>
    <t>This database represents a list of community solar projects identified through various sources as of Dec 2020. The list has been reviewed but errors may exist and the list may not be comprehensive. Errors in the sources e.g. press releases may be duplicated in the list. Blank spaces represent missing information. NREL invites input to improve the database including to - correct erroneous information - add missing projects - fill in missing information - remove inactive projects. Updated information can be submitted to Kaifeng Xu at kaifeng.xu@nrel.gov and Jenny Heeter at jenny.heeter@nrel.gov. The June 2019 list can be found here: https://data.nrel.gov/submissions/114. The May 2020 list can be found here: https://data.nrel.gov/submissions/131. The June 2020 list can be found here: https://data.nrel.gov/submissions/149. The revision dataset included projects with a total installed capacity in 2020 under the state-level program but missing the project level details.
NOTE: Data have been updated in July 2021.</t>
  </si>
  <si>
    <t>Sharing the Sun Community Solar Project Data (June 2020)</t>
  </si>
  <si>
    <t>Jenny Heeter, National Renewable Energy Laboratory
Gabriel Chan, University of Minnesota</t>
  </si>
  <si>
    <t>This database represents a list of community solar projects identified through various sources as of June 2020. The list has been reviewed but errors may exist and the list may not be comprehensive. Errors in the sources e.g. press releases may be duplicated in the list. Blank spaces represent missing information. NREL invites input to improve the database including to - correct erroneous information - add missing projects - fill in missing information - remove inactive projects. Updated information can be submitted to Jenny Heeter at jenny.heeter@nrel.gov. The June 2019 list can be found here: https://data.nrel.gov/submissions/114. The May 2020 list can be found here: https://data.nrel.gov/submissions/131.</t>
  </si>
  <si>
    <t>Sharing the Sun Community Solar Project Data</t>
  </si>
  <si>
    <t>Jenny Heeter, National Renewable Energy Laboratory</t>
  </si>
  <si>
    <t>This database represents a list of community solar projects identified through various sources as of May 2020. The list has been reviewed but errors may exist and the list may not be comprehensive. Errors in the sources e.g. press releases may be duplicated in the list. Blank spaces represent missing information. NREL invites input to improve the database including to - correct erroneous information - add missing projects - fill in missing information - remove inactive projects. Updated information can be submitted to Jenny Heeter at jenny.heeter@nrel.gov. The June 2019 list can be found here: https://data.nrel.gov/submissions/114.</t>
  </si>
  <si>
    <t>This database represents a list of community solar projects identified through various sources as of June 2019. The list has been reviewed but errors may exist and the list may not be comprehensive. Errors in the souces e.g. press releases may be duplicated in the list. Blank spaces represent missing information. NREL invites input to improve the database including to - correct erroneous information - add missing projects - fill in missing information - remove inactive projects. Updated information can be submitted to Jenny Heeter at jenny.heeter@nrel.gov. This list is an update to the Spring 2018 list found here https//data.nrel.gov/submissions/95.</t>
  </si>
  <si>
    <t>Community Solar Project Database</t>
  </si>
  <si>
    <t>Eric O'Shaughnessy, National Renewable Energy Laboratory
Mason Rolph, Coalition for Community Solar Access CCSA
Jenny Sauer, National Renewable Energy Laboratory
Jeff Cramer, Coalition for Community Solar Access CCSA</t>
  </si>
  <si>
    <t>This database represents a list of community solar projects identified through various sources as of Spring 2018. The list has been reviewed but errors may exist and the list may not be comprehensive. Errors in the souces e.g. press releases may be duplicated in the list. Blank spaces represent missing information. NREL invites input to improve the database including to - correct erroneous information - add missing projects - fill in missing information - remove inactive projects. Updated information can be submitted to Eric O'Shaughnessy at eric.oshaughnessy@nrel.gov.</t>
  </si>
  <si>
    <t>Sharing the Sun Community Solar Project Data (December 2022)</t>
  </si>
  <si>
    <t>The list has been reviewed but errors may exist and the list may not be comprehensive. Errors in the sources e.g. press releases may be duplicated in the list. Blank spaces represent missing information. NREL invites input to improve the database including to - correct erroneous information - add missing projects - fill in missing information - remove inactive projects. Updated information can be submitted to Kaifeng Xu at kaifeng.xu@nrel.gov and Jenny Heeter at jenny.heeter@nrel.gov. The June 2019 list can be found here: https://data.nrel.gov/submissions/114. The May 2020 list can be found here: https://data.nrel.gov/submissions/131. The June 2020 list can be found here: https://data.nrel.gov/submissions/149. The Dec 2020 list can be found here: https://data.nrel.gov/submissions/167. The Dec 2021 list can be found here: https://data.nrel.gov/submissions/185. The June 2022 list can be found here: https://data.nrel.gov/submissions/203</t>
  </si>
  <si>
    <t>Community Solar Definition</t>
  </si>
  <si>
    <t>The U.S. Department of Energy defines community solar as any solar project or purchasing program, within a geographic area, in which the benefits of a solar project flow to multiple customers such as individuals, businesses, nonprofits, and other groups. In most cases, customers are benefitting from energy generated by solar panels at an off-site array (https://www.energy.gov/eere/solar/community-solar-basics).
This dataset, therefore, includes community solar projects that meet this definition.</t>
  </si>
  <si>
    <t>Sharing the Sun Data Collection Methodology</t>
  </si>
  <si>
    <t>Variable Name</t>
  </si>
  <si>
    <t>Variable Description</t>
  </si>
  <si>
    <t>City where system is sited</t>
  </si>
  <si>
    <t>State where system is sited</t>
  </si>
  <si>
    <t>Utility service territory</t>
  </si>
  <si>
    <t>Utility types align with ownership codes reported on EIA Form 861. Ownership codes included in this dataset are:
•	Cooperative (C): Member-owned organizations. 
•	Investor-Owned Utilities (I): Entities that are privately owned and provide a public service.
•	Municipal (M): Entities that are organized under authority of state statute to provide a public service to residents of that area.
•	Political Subdivision (P) (also called "public utility district"): Independent of city or county government and voted into existence by a majority of the residents of any given area for the specific purpose of providing utility service to the voters. State laws provide for the formation of such districts.
•	Retail Power Marketer (R) or Energy Service Provider: Entities that market power to customers in restructured markets.
•	State (S): Entities that own or operate facilities or provide a public service.</t>
  </si>
  <si>
    <t>System Size (MW-AC) and (kW-AC)</t>
  </si>
  <si>
    <t xml:space="preserve">System capacity in megawatts. Projects are repored in MW-AC. Where project sizes were reported in MW-DC, we have converted them to MW-AC using a 1.3 conversion factor. Where it was unclear whether capacity was in AC or DC, we have assumed AC. </t>
  </si>
  <si>
    <t>Estimated year that project began serving customers.</t>
  </si>
  <si>
    <t>LMI Community Solar Project Data Collection Methodology</t>
  </si>
  <si>
    <t>Alternative Project Name</t>
  </si>
  <si>
    <t>Energy production received by LI/LMI Subscribers by project</t>
  </si>
  <si>
    <t>Energy production received by all Subscribers by project</t>
  </si>
  <si>
    <t>1) If the production numbers are available, LI/LMI Subscriber (kWh) / Total Subscribed (kWh); 2) if not, Regulated numbers</t>
  </si>
  <si>
    <t>There are four LI/LMI Portion Categories
•	Calculated: Based on the production numbers
•	Re: LI Adder: Programs have a incentive adder dedicated to LI/LMI projects. 
•	Re: LI At least: Programs indicate that at least a certain percentage of projects are dedicated to LI/LMI Customers.
•	Re: LI Carve-out:  Programs indicate that a certain percentage of projects are dedicated to LI/LMI Customers.</t>
  </si>
  <si>
    <t>Authors</t>
  </si>
  <si>
    <t>Gabriel Chan, University of Minnesota</t>
  </si>
  <si>
    <t>Kaifeng Xu, National Renewable Energy Laboratory</t>
  </si>
  <si>
    <t>Sudha Kannan, National Renewable Energy Laboratory</t>
  </si>
  <si>
    <t>Acknowledgments</t>
  </si>
  <si>
    <t>This work was authored in part by the National Renewable Energy Laboratory, operated by Alliance for Sustainable Energy, LLC, for the U.S. Department of Energy (DOE) under Contract No. DE-AC36-08GO28308. Funding provided by the U.S. Department of Energy Office of Energy Efficiency and Renewable Energy Solar Energy Technologies Office. The authors also acknowledge the University of Minnesota for support of the project. The views expressed do not necessarily represent the views of the DOE or the U.S. Government. The U.S. Government retains and the publisher, by accepting the article for publication, acknowledges that the U.S. Government retains a nonexclusive, paid-up, irrevocable, worldwide license to publish or reproduce the published form of this work, or allow others to do so, for U.S. Government purposes.</t>
  </si>
  <si>
    <t>Low- and Moderate-Income (LMI) Community Solar Project List (Complete and Pending) Updated as of March 2024</t>
  </si>
  <si>
    <t>Released March 2024</t>
  </si>
  <si>
    <t>AR*</t>
  </si>
  <si>
    <t>Project name, if applicable; some project names might be different from the most recent version names due to reporting inconsistencies</t>
  </si>
  <si>
    <t>Organization that built the project</t>
  </si>
  <si>
    <t>Project name as listed in public resources, such as compliance report, program docket, website, and etc.</t>
  </si>
  <si>
    <t>Same as the Community Solar Project Data Table above. See B18.</t>
  </si>
  <si>
    <t>Aggregated Projects</t>
  </si>
  <si>
    <r>
      <t xml:space="preserve">City </t>
    </r>
    <r>
      <rPr>
        <sz val="11"/>
        <color rgb="FF000000"/>
        <rFont val="Calibri "/>
      </rPr>
      <t>(zip code if no city info)</t>
    </r>
  </si>
  <si>
    <r>
      <t xml:space="preserve">Alternative Project Name </t>
    </r>
    <r>
      <rPr>
        <sz val="11"/>
        <color rgb="FF000000"/>
        <rFont val="Calibri "/>
      </rPr>
      <t>(name in public source like docket, website, or report)</t>
    </r>
  </si>
  <si>
    <t>Total (As of 2023)</t>
  </si>
  <si>
    <t>Rank (As of 2023)</t>
  </si>
  <si>
    <t>Sharing the Sun Community Solar Project Data (December 2023)</t>
  </si>
  <si>
    <t>Gabriel Chan, University of Minnesota
Kaifeng Xu, National Renewable Energy Laboratory
Matthew Grimley, University of Minnesota
Sudha Kannan, National Renewable Energy LaboratorySudha Kannan, National Renewable Energy Laboratory
Mazen Hassan, National Renewable Energy Laboratory
Jenny Sumner, National Renewable Energy Laboratory</t>
  </si>
  <si>
    <t>This database represents a list of community solar projects identified through various sources as of December 2023. The list has been reviewed but errors may exist and the list may not be comprehensive. Errors in the sources e.g. press releases may be duplicated in the list. Blank spaces represent missing information. NREL invites input to improve the database including to - correct erroneous information - add missing projects - fill in missing information - remove inactive projects. Updated information can be submitted to Kaifeng Xu at kaifeng.xu@nrel.gov and Sudha Kannan at Sudha.Kannan@nrel.gov. The June 2019 list can be found here: https://data.nrel.gov/submissions/114. The May 2020 list can be found here: https://data.nrel.gov/submissions/131. The June 2020 list can be found here: https://data.nrel.gov/submissions/149. The Dec 2020 list can be found here: https://data.nrel.gov/submissions/167. The Dec 2021 list can be found here: https://data.nrel.gov/submissions/185. The June 2022 list can be found here: https://data.nrel.gov/submissions/203. The December 2023 list can be found here: https://data.nrel.gov/submissions/220</t>
  </si>
  <si>
    <t xml:space="preserve">Gabriel Chan, University of Minnesota
Kaifeng Xu, National Renewable Energy Laboratory
Sudha Kannan, National Renewable Energy Laboratory </t>
  </si>
  <si>
    <r>
      <t>This dataset contains project data on community solar installations across the United States interconnected through December 2023. The National Renewable Energy Laboratory (NREL) first released a dataset of community solar projects in 2018 and has updated it annually since then. Starting this year, it will be updated biannually.
In this dataset update, the LMI provisions include both complete and pending projects, based on the most recent program data we collected as of March 2024.
This list has been reviewed but errors may exist and the list may not be comprehensive. Errors in the sources (e.g., press releases) may be duplicated in the dataset.
NREL invites input to improve the database, including to: 
- Correct erroneous information
- Add missing projects
- Fill in missing information
- Remove inactive projects.</t>
    </r>
    <r>
      <rPr>
        <sz val="11"/>
        <color theme="1"/>
        <rFont val="Calibri"/>
        <family val="2"/>
        <scheme val="minor"/>
      </rPr>
      <t xml:space="preserve">
Suggested updates or corrections to the data may be submitted to Kaifeng Xu at kaifeng.xu@nrel.gov or Sudha Kannan at sudha.kannan@nrel.gov.</t>
    </r>
  </si>
  <si>
    <t>Community Solar Project List Updated through December 2023</t>
  </si>
  <si>
    <r>
      <t xml:space="preserve">See the </t>
    </r>
    <r>
      <rPr>
        <i/>
        <sz val="11"/>
        <color theme="1"/>
        <rFont val="Calibri"/>
        <family val="2"/>
        <scheme val="minor"/>
      </rPr>
      <t>Sharing the Sun: Data Collection Methodology for 2023 Project Data Release</t>
    </r>
    <r>
      <rPr>
        <sz val="11"/>
        <color theme="1"/>
        <rFont val="Calibri"/>
        <family val="2"/>
        <scheme val="minor"/>
      </rPr>
      <t xml:space="preserve"> file in the NREL Data Catalog entry for details. https://data.nrel.gov/submissions/220</t>
    </r>
  </si>
  <si>
    <t>If entry represents an aggregation of projects under the same program, marked as "Y"</t>
  </si>
  <si>
    <t>The community solar program with which the project is associated</t>
  </si>
  <si>
    <t>Estimated year that project began serving customers
If the project is pending, marked as "P"</t>
  </si>
  <si>
    <t>Project name, if applicable; some project names might be different from the most recent reported names due to reporting inconsistencies.</t>
  </si>
  <si>
    <t>Count of low-income or LMI Subscribers in the project</t>
  </si>
  <si>
    <t>All subscribers, regardless of customer class, by project</t>
  </si>
  <si>
    <t>Scroll down for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</si>
</sst>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m/d/yyyy;@"/>
  </numFmts>
  <fonts count="18">
    <font>
      <sz val="11"/>
      <color theme="1"/>
      <name val="Calibri"/>
      <family val="2"/>
      <scheme val="minor"/>
    </font>
    <font>
      <sz val="10"/>
      <color rgb="FF000000"/>
      <name val="Arial"/>
      <family val="2"/>
    </font>
    <font>
      <b/>
      <sz val="11"/>
      <color theme="1"/>
      <name val="Calibri"/>
      <family val="2"/>
      <scheme val="minor"/>
    </font>
    <font>
      <b/>
      <sz val="10"/>
      <color rgb="FF000000"/>
      <name val="Arial"/>
      <family val="2"/>
    </font>
    <font>
      <sz val="11"/>
      <color theme="1"/>
      <name val="Calibri"/>
      <family val="2"/>
      <scheme val="minor"/>
    </font>
    <font>
      <sz val="11"/>
      <color rgb="FF000000"/>
      <name val="Calibri"/>
      <family val="2"/>
      <scheme val="minor"/>
    </font>
    <font>
      <u/>
      <sz val="11"/>
      <color theme="10"/>
      <name val="Calibri"/>
      <family val="2"/>
      <scheme val="minor"/>
    </font>
    <font>
      <b/>
      <sz val="14"/>
      <color theme="1"/>
      <name val="Calibri"/>
      <family val="2"/>
      <scheme val="minor"/>
    </font>
    <font>
      <sz val="12"/>
      <color theme="1"/>
      <name val="Calibri"/>
      <family val="2"/>
      <scheme val="minor"/>
    </font>
    <font>
      <sz val="10"/>
      <color rgb="FF000000"/>
      <name val="Calibri"/>
      <family val="2"/>
      <scheme val="minor"/>
    </font>
    <font>
      <b/>
      <sz val="11"/>
      <color rgb="FF000000"/>
      <name val="Calibri "/>
    </font>
    <font>
      <sz val="11"/>
      <color rgb="FF000000"/>
      <name val="Calibri "/>
    </font>
    <font>
      <sz val="11"/>
      <name val="Calibri "/>
    </font>
    <font>
      <b/>
      <sz val="11"/>
      <color theme="1"/>
      <name val="Calibri "/>
    </font>
    <font>
      <b/>
      <sz val="11"/>
      <name val="Calibri "/>
    </font>
    <font>
      <sz val="11"/>
      <color theme="1"/>
      <name val="Calibri "/>
    </font>
    <font>
      <sz val="11"/>
      <color rgb="FF1C245E"/>
      <name val="Calibri "/>
    </font>
    <font>
      <i/>
      <sz val="11"/>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bgColor indexed="64"/>
      </patternFill>
    </fill>
  </fills>
  <borders count="12">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6" fillId="0" borderId="0" applyNumberFormat="0" applyFill="0" applyBorder="0" applyAlignment="0" applyProtection="0"/>
  </cellStyleXfs>
  <cellXfs count="128">
    <xf numFmtId="0" fontId="0" fillId="0" borderId="0" xfId="0"/>
    <xf numFmtId="0" fontId="0" fillId="0" borderId="0" xfId="0" applyAlignment="1">
      <alignment horizontal="center"/>
    </xf>
    <xf numFmtId="0" fontId="1" fillId="0" borderId="0" xfId="1"/>
    <xf numFmtId="0" fontId="0" fillId="0" borderId="0" xfId="0" applyAlignment="1">
      <alignment horizontal="left"/>
    </xf>
    <xf numFmtId="0" fontId="3" fillId="0" borderId="0" xfId="1" applyFont="1"/>
    <xf numFmtId="0" fontId="3" fillId="0" borderId="3" xfId="1" applyFont="1" applyBorder="1"/>
    <xf numFmtId="0" fontId="3" fillId="0" borderId="3" xfId="1"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left"/>
    </xf>
    <xf numFmtId="4" fontId="0" fillId="0" borderId="0" xfId="2" applyNumberFormat="1" applyFont="1"/>
    <xf numFmtId="4" fontId="0" fillId="0" borderId="1" xfId="2" applyNumberFormat="1" applyFont="1" applyBorder="1"/>
    <xf numFmtId="37" fontId="0" fillId="0" borderId="0" xfId="2" applyNumberFormat="1" applyFont="1"/>
    <xf numFmtId="165" fontId="0" fillId="0" borderId="0" xfId="3" applyNumberFormat="1" applyFont="1"/>
    <xf numFmtId="0" fontId="3" fillId="0" borderId="3" xfId="1" applyFont="1" applyBorder="1" applyAlignment="1">
      <alignment horizontal="left"/>
    </xf>
    <xf numFmtId="4" fontId="0" fillId="0" borderId="3" xfId="2" applyNumberFormat="1" applyFont="1" applyBorder="1"/>
    <xf numFmtId="4" fontId="0" fillId="0" borderId="2" xfId="2" applyNumberFormat="1" applyFont="1" applyBorder="1"/>
    <xf numFmtId="4" fontId="0" fillId="0" borderId="0" xfId="2" applyNumberFormat="1" applyFont="1" applyBorder="1"/>
    <xf numFmtId="4" fontId="1" fillId="0" borderId="0" xfId="1" applyNumberFormat="1"/>
    <xf numFmtId="9" fontId="0" fillId="0" borderId="0" xfId="3" applyFont="1"/>
    <xf numFmtId="0" fontId="1" fillId="0" borderId="3" xfId="1" applyBorder="1"/>
    <xf numFmtId="165" fontId="0" fillId="0" borderId="3" xfId="3" applyNumberFormat="1" applyFont="1" applyBorder="1"/>
    <xf numFmtId="0" fontId="1" fillId="0" borderId="3" xfId="1" applyBorder="1" applyAlignment="1">
      <alignment wrapText="1"/>
    </xf>
    <xf numFmtId="164" fontId="1" fillId="0" borderId="0" xfId="1" applyNumberFormat="1"/>
    <xf numFmtId="164" fontId="1" fillId="0" borderId="3" xfId="1" applyNumberFormat="1" applyBorder="1"/>
    <xf numFmtId="2" fontId="0" fillId="0" borderId="0" xfId="0" applyNumberFormat="1"/>
    <xf numFmtId="0" fontId="3" fillId="2" borderId="0" xfId="0" applyFont="1" applyFill="1" applyAlignment="1">
      <alignment horizontal="left" vertical="center" wrapText="1"/>
    </xf>
    <xf numFmtId="0" fontId="3" fillId="2" borderId="0" xfId="0" applyFont="1" applyFill="1" applyAlignment="1">
      <alignment horizontal="left" vertical="center"/>
    </xf>
    <xf numFmtId="4" fontId="3" fillId="2" borderId="0" xfId="0" applyNumberFormat="1" applyFont="1" applyFill="1" applyAlignment="1">
      <alignment horizontal="left" vertical="center" wrapText="1"/>
    </xf>
    <xf numFmtId="164" fontId="0" fillId="0" borderId="0" xfId="0" applyNumberFormat="1"/>
    <xf numFmtId="2" fontId="0" fillId="0" borderId="0" xfId="0" applyNumberFormat="1" applyAlignment="1">
      <alignment horizontal="right"/>
    </xf>
    <xf numFmtId="0" fontId="0" fillId="0" borderId="0" xfId="0" applyAlignment="1">
      <alignment wrapText="1"/>
    </xf>
    <xf numFmtId="0" fontId="0" fillId="0" borderId="0" xfId="0" applyAlignment="1">
      <alignment vertical="center" wrapText="1"/>
    </xf>
    <xf numFmtId="164" fontId="0" fillId="0" borderId="0" xfId="0" applyNumberFormat="1" applyAlignment="1">
      <alignment vertical="center"/>
    </xf>
    <xf numFmtId="0" fontId="0" fillId="0" borderId="0" xfId="0" applyAlignment="1">
      <alignment vertical="center"/>
    </xf>
    <xf numFmtId="0" fontId="0" fillId="0" borderId="0" xfId="0" applyAlignment="1">
      <alignment horizontal="right"/>
    </xf>
    <xf numFmtId="4" fontId="0" fillId="0" borderId="5" xfId="2" applyNumberFormat="1" applyFont="1" applyBorder="1"/>
    <xf numFmtId="4" fontId="0" fillId="0" borderId="6" xfId="2" applyNumberFormat="1" applyFont="1" applyBorder="1"/>
    <xf numFmtId="39" fontId="0" fillId="0" borderId="7" xfId="2" applyNumberFormat="1" applyFont="1" applyBorder="1"/>
    <xf numFmtId="0" fontId="7" fillId="6" borderId="0" xfId="1" applyFont="1" applyFill="1" applyAlignment="1">
      <alignment vertical="center"/>
    </xf>
    <xf numFmtId="0" fontId="5" fillId="6" borderId="0" xfId="1" applyFont="1" applyFill="1" applyAlignment="1">
      <alignment vertical="center"/>
    </xf>
    <xf numFmtId="0" fontId="4" fillId="0" borderId="0" xfId="0" applyFont="1"/>
    <xf numFmtId="0" fontId="5" fillId="6" borderId="0" xfId="1" applyFont="1" applyFill="1" applyAlignment="1">
      <alignment horizontal="left" vertical="center"/>
    </xf>
    <xf numFmtId="0" fontId="7" fillId="6" borderId="6" xfId="1" applyFont="1" applyFill="1" applyBorder="1" applyAlignment="1">
      <alignment vertical="center"/>
    </xf>
    <xf numFmtId="0" fontId="2" fillId="6" borderId="9" xfId="1" applyFont="1" applyFill="1" applyBorder="1" applyAlignment="1">
      <alignment horizontal="left"/>
    </xf>
    <xf numFmtId="0" fontId="2" fillId="6" borderId="10" xfId="1" applyFont="1" applyFill="1" applyBorder="1" applyAlignment="1">
      <alignment horizontal="left"/>
    </xf>
    <xf numFmtId="0" fontId="2" fillId="6" borderId="10" xfId="1" applyFont="1" applyFill="1" applyBorder="1" applyAlignment="1">
      <alignment horizontal="center"/>
    </xf>
    <xf numFmtId="0" fontId="2" fillId="6" borderId="11" xfId="1" applyFont="1" applyFill="1" applyBorder="1" applyAlignment="1">
      <alignment horizontal="center"/>
    </xf>
    <xf numFmtId="0" fontId="5" fillId="6" borderId="4" xfId="1" applyFont="1" applyFill="1" applyBorder="1" applyAlignment="1">
      <alignment vertical="top"/>
    </xf>
    <xf numFmtId="0" fontId="5" fillId="6" borderId="4" xfId="1" applyFont="1" applyFill="1" applyBorder="1" applyAlignment="1">
      <alignment vertical="top" wrapText="1"/>
    </xf>
    <xf numFmtId="0" fontId="5" fillId="6" borderId="0" xfId="1" applyFont="1" applyFill="1" applyAlignment="1">
      <alignment horizontal="left" vertical="center" wrapText="1"/>
    </xf>
    <xf numFmtId="0" fontId="2" fillId="6" borderId="0" xfId="1" applyFont="1" applyFill="1" applyAlignment="1">
      <alignment vertical="center"/>
    </xf>
    <xf numFmtId="0" fontId="8" fillId="6" borderId="0" xfId="1" applyFont="1" applyFill="1" applyAlignment="1">
      <alignment vertical="center" wrapText="1"/>
    </xf>
    <xf numFmtId="0" fontId="3" fillId="0" borderId="0" xfId="1" applyFont="1" applyAlignment="1">
      <alignment wrapText="1"/>
    </xf>
    <xf numFmtId="164" fontId="1" fillId="0" borderId="7" xfId="1" applyNumberFormat="1" applyBorder="1"/>
    <xf numFmtId="0" fontId="9" fillId="6" borderId="0" xfId="1" applyFont="1" applyFill="1" applyAlignment="1">
      <alignment vertical="center"/>
    </xf>
    <xf numFmtId="0" fontId="9" fillId="6" borderId="7" xfId="1" applyFont="1" applyFill="1" applyBorder="1" applyAlignment="1">
      <alignment vertical="center"/>
    </xf>
    <xf numFmtId="0" fontId="9" fillId="6" borderId="8" xfId="1" applyFont="1" applyFill="1" applyBorder="1" applyAlignment="1">
      <alignment vertical="center"/>
    </xf>
    <xf numFmtId="0" fontId="4" fillId="0" borderId="4" xfId="0" applyFont="1" applyBorder="1" applyAlignment="1">
      <alignment vertical="top"/>
    </xf>
    <xf numFmtId="0" fontId="4" fillId="0" borderId="0" xfId="0" applyFont="1" applyAlignment="1">
      <alignment vertical="center"/>
    </xf>
    <xf numFmtId="0" fontId="10" fillId="0" borderId="0" xfId="0" applyFont="1" applyAlignment="1">
      <alignment wrapText="1"/>
    </xf>
    <xf numFmtId="0" fontId="13" fillId="0" borderId="0" xfId="0" applyFont="1" applyAlignment="1">
      <alignment horizontal="left" wrapText="1"/>
    </xf>
    <xf numFmtId="0" fontId="14" fillId="0" borderId="0" xfId="0" applyFont="1"/>
    <xf numFmtId="0" fontId="15" fillId="0" borderId="0" xfId="0" applyFont="1"/>
    <xf numFmtId="0" fontId="15" fillId="0" borderId="0" xfId="0" applyFont="1" applyAlignment="1">
      <alignment horizontal="center"/>
    </xf>
    <xf numFmtId="1" fontId="12" fillId="0" borderId="0" xfId="0" applyNumberFormat="1" applyFont="1" applyAlignment="1">
      <alignment horizontal="center"/>
    </xf>
    <xf numFmtId="9" fontId="15" fillId="0" borderId="0" xfId="0" applyNumberFormat="1" applyFont="1" applyAlignment="1">
      <alignment horizontal="right" wrapText="1"/>
    </xf>
    <xf numFmtId="9" fontId="15" fillId="0" borderId="0" xfId="0" applyNumberFormat="1" applyFont="1" applyAlignment="1">
      <alignment horizontal="left"/>
    </xf>
    <xf numFmtId="2" fontId="15" fillId="0" borderId="0" xfId="0" applyNumberFormat="1" applyFont="1"/>
    <xf numFmtId="2" fontId="12" fillId="0" borderId="0" xfId="0" applyNumberFormat="1" applyFont="1" applyAlignment="1">
      <alignment wrapText="1"/>
    </xf>
    <xf numFmtId="1" fontId="15" fillId="0" borderId="0" xfId="0" applyNumberFormat="1" applyFont="1" applyAlignment="1">
      <alignment horizontal="center"/>
    </xf>
    <xf numFmtId="0" fontId="15" fillId="0" borderId="0" xfId="0" applyFont="1" applyAlignment="1">
      <alignment horizontal="left" wrapText="1"/>
    </xf>
    <xf numFmtId="0" fontId="15" fillId="0" borderId="0" xfId="0" applyFont="1" applyAlignment="1">
      <alignment horizontal="left"/>
    </xf>
    <xf numFmtId="2" fontId="15" fillId="0" borderId="0" xfId="0" applyNumberFormat="1" applyFont="1" applyAlignment="1">
      <alignment horizontal="right"/>
    </xf>
    <xf numFmtId="0" fontId="12" fillId="0" borderId="0" xfId="0" applyFont="1" applyAlignment="1">
      <alignment horizontal="center" vertical="center"/>
    </xf>
    <xf numFmtId="0" fontId="12" fillId="0" borderId="0" xfId="0" applyFont="1"/>
    <xf numFmtId="0" fontId="12" fillId="0" borderId="0" xfId="0" applyFont="1" applyAlignment="1">
      <alignment horizontal="left" vertical="center"/>
    </xf>
    <xf numFmtId="49" fontId="16" fillId="0" borderId="0" xfId="0" applyNumberFormat="1" applyFont="1" applyAlignment="1">
      <alignment horizontal="left" vertical="center"/>
    </xf>
    <xf numFmtId="0" fontId="15" fillId="3" borderId="0" xfId="0" applyFont="1" applyFill="1" applyAlignment="1">
      <alignment horizontal="center"/>
    </xf>
    <xf numFmtId="0" fontId="12" fillId="0" borderId="0" xfId="0" applyFont="1" applyAlignment="1">
      <alignment horizontal="center"/>
    </xf>
    <xf numFmtId="9" fontId="12" fillId="0" borderId="0" xfId="0" applyNumberFormat="1" applyFont="1" applyAlignment="1">
      <alignment horizontal="right" wrapText="1"/>
    </xf>
    <xf numFmtId="0" fontId="12" fillId="0" borderId="0" xfId="0" applyFont="1" applyAlignment="1">
      <alignment horizontal="left"/>
    </xf>
    <xf numFmtId="0" fontId="10" fillId="3" borderId="0" xfId="0" applyFont="1" applyFill="1" applyAlignment="1">
      <alignment horizontal="center" wrapText="1"/>
    </xf>
    <xf numFmtId="0" fontId="10" fillId="4" borderId="0" xfId="0" applyFont="1" applyFill="1" applyAlignment="1">
      <alignment horizontal="center" wrapText="1"/>
    </xf>
    <xf numFmtId="2" fontId="10" fillId="4" borderId="0" xfId="0" applyNumberFormat="1" applyFont="1" applyFill="1" applyAlignment="1">
      <alignment wrapText="1"/>
    </xf>
    <xf numFmtId="2" fontId="10" fillId="0" borderId="0" xfId="0" applyNumberFormat="1" applyFont="1" applyAlignment="1">
      <alignment wrapText="1"/>
    </xf>
    <xf numFmtId="0" fontId="15" fillId="0" borderId="0" xfId="4" applyFont="1"/>
    <xf numFmtId="2" fontId="15" fillId="0" borderId="0" xfId="4" applyNumberFormat="1" applyFont="1" applyAlignment="1">
      <alignment horizontal="right"/>
    </xf>
    <xf numFmtId="0" fontId="2" fillId="0" borderId="0" xfId="0" applyFont="1"/>
    <xf numFmtId="0" fontId="2" fillId="0" borderId="0" xfId="0" applyFont="1" applyAlignment="1">
      <alignment wrapText="1"/>
    </xf>
    <xf numFmtId="0" fontId="0" fillId="0" borderId="4" xfId="0" applyBorder="1" applyAlignment="1">
      <alignment horizontal="center" vertical="center" wrapText="1"/>
    </xf>
    <xf numFmtId="166" fontId="0" fillId="0" borderId="4" xfId="0" applyNumberFormat="1" applyBorder="1" applyAlignment="1">
      <alignment horizontal="center" vertical="center" wrapText="1"/>
    </xf>
    <xf numFmtId="0" fontId="6" fillId="0" borderId="4" xfId="5" applyBorder="1" applyAlignment="1">
      <alignment vertical="top" wrapText="1"/>
    </xf>
    <xf numFmtId="0" fontId="0" fillId="0" borderId="4" xfId="0" applyBorder="1" applyAlignment="1">
      <alignment vertical="top" wrapText="1"/>
    </xf>
    <xf numFmtId="0" fontId="2" fillId="0" borderId="0" xfId="0" applyFont="1" applyAlignment="1">
      <alignment horizontal="center" wrapText="1"/>
    </xf>
    <xf numFmtId="0" fontId="0" fillId="0" borderId="0" xfId="0" applyAlignment="1">
      <alignment horizontal="left" wrapText="1"/>
    </xf>
    <xf numFmtId="0" fontId="0" fillId="0" borderId="4" xfId="0" applyBorder="1" applyAlignment="1">
      <alignment horizontal="left" vertical="center" wrapText="1"/>
    </xf>
    <xf numFmtId="0" fontId="0" fillId="0" borderId="4" xfId="0" applyBorder="1" applyAlignment="1">
      <alignment horizontal="left" vertical="top" wrapText="1"/>
    </xf>
    <xf numFmtId="166" fontId="0" fillId="0" borderId="0" xfId="0" applyNumberFormat="1" applyAlignment="1">
      <alignment horizontal="center" vertical="center" wrapText="1"/>
    </xf>
    <xf numFmtId="166" fontId="2" fillId="0" borderId="0" xfId="0" applyNumberFormat="1" applyFont="1" applyAlignment="1">
      <alignment horizontal="center" vertical="center" wrapText="1"/>
    </xf>
    <xf numFmtId="0" fontId="0" fillId="0" borderId="0" xfId="0" applyAlignment="1">
      <alignment horizontal="center" vertical="center"/>
    </xf>
    <xf numFmtId="3" fontId="12" fillId="0" borderId="0" xfId="0" applyNumberFormat="1" applyFont="1" applyAlignment="1">
      <alignment horizontal="right"/>
    </xf>
    <xf numFmtId="3" fontId="15" fillId="0" borderId="0" xfId="0" applyNumberFormat="1" applyFont="1" applyAlignment="1">
      <alignment horizontal="right" wrapText="1"/>
    </xf>
    <xf numFmtId="0" fontId="14" fillId="0" borderId="0" xfId="0" applyFont="1" applyAlignment="1">
      <alignment wrapText="1"/>
    </xf>
    <xf numFmtId="3" fontId="14" fillId="0" borderId="0" xfId="0" applyNumberFormat="1" applyFont="1" applyAlignment="1">
      <alignment horizontal="left" wrapText="1"/>
    </xf>
    <xf numFmtId="9" fontId="14" fillId="5" borderId="0" xfId="0" applyNumberFormat="1" applyFont="1" applyFill="1" applyAlignment="1">
      <alignment horizontal="left" wrapText="1"/>
    </xf>
    <xf numFmtId="2" fontId="14" fillId="5" borderId="0" xfId="0" applyNumberFormat="1" applyFont="1" applyFill="1" applyAlignment="1">
      <alignment wrapText="1"/>
    </xf>
    <xf numFmtId="1" fontId="10" fillId="0" borderId="0" xfId="0" applyNumberFormat="1" applyFont="1" applyAlignment="1">
      <alignment horizontal="left" wrapText="1"/>
    </xf>
    <xf numFmtId="0" fontId="5" fillId="6" borderId="4" xfId="1" applyFont="1" applyFill="1" applyBorder="1" applyAlignment="1">
      <alignment horizontal="left" vertical="top" wrapText="1"/>
    </xf>
    <xf numFmtId="0" fontId="5" fillId="6" borderId="4" xfId="1" applyFont="1" applyFill="1" applyBorder="1" applyAlignment="1">
      <alignment horizontal="left" vertical="top"/>
    </xf>
    <xf numFmtId="0" fontId="4" fillId="0" borderId="4" xfId="0" applyFont="1" applyBorder="1" applyAlignment="1">
      <alignment horizontal="left" vertical="top"/>
    </xf>
    <xf numFmtId="0" fontId="5" fillId="6" borderId="0" xfId="1" applyFont="1" applyFill="1" applyAlignment="1">
      <alignment horizontal="left" vertical="top" wrapText="1"/>
    </xf>
    <xf numFmtId="0" fontId="4" fillId="6" borderId="5" xfId="1" applyFont="1" applyFill="1" applyBorder="1" applyAlignment="1">
      <alignment horizontal="left" vertical="top" wrapText="1"/>
    </xf>
    <xf numFmtId="0" fontId="4" fillId="6" borderId="3" xfId="1" applyFont="1" applyFill="1" applyBorder="1" applyAlignment="1">
      <alignment horizontal="left" vertical="top" wrapText="1"/>
    </xf>
    <xf numFmtId="0" fontId="4" fillId="6" borderId="2" xfId="1" applyFont="1" applyFill="1" applyBorder="1" applyAlignment="1">
      <alignment horizontal="left" vertical="top" wrapText="1"/>
    </xf>
    <xf numFmtId="0" fontId="0" fillId="6" borderId="5" xfId="1" applyFont="1" applyFill="1" applyBorder="1" applyAlignment="1">
      <alignment horizontal="left" vertical="top" wrapText="1"/>
    </xf>
    <xf numFmtId="0" fontId="4" fillId="0" borderId="4" xfId="0" applyFont="1" applyBorder="1" applyAlignment="1">
      <alignment horizontal="left" vertical="top" wrapText="1"/>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5" fillId="6" borderId="9" xfId="1" applyFont="1" applyFill="1" applyBorder="1" applyAlignment="1">
      <alignment horizontal="left" vertical="top" wrapText="1"/>
    </xf>
    <xf numFmtId="0" fontId="5" fillId="6" borderId="10" xfId="1" applyFont="1" applyFill="1" applyBorder="1" applyAlignment="1">
      <alignment horizontal="left" vertical="top" wrapText="1"/>
    </xf>
    <xf numFmtId="0" fontId="5" fillId="6" borderId="11" xfId="1" applyFont="1" applyFill="1" applyBorder="1" applyAlignment="1">
      <alignment horizontal="left" vertical="top" wrapText="1"/>
    </xf>
    <xf numFmtId="0" fontId="5" fillId="6" borderId="10" xfId="1" applyFont="1" applyFill="1" applyBorder="1" applyAlignment="1">
      <alignment horizontal="left" vertical="top"/>
    </xf>
    <xf numFmtId="0" fontId="5" fillId="6" borderId="11" xfId="1" applyFont="1" applyFill="1" applyBorder="1" applyAlignment="1">
      <alignment horizontal="left" vertical="top"/>
    </xf>
    <xf numFmtId="0" fontId="4" fillId="0" borderId="5"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14" fillId="0" borderId="0" xfId="0" applyFont="1" applyAlignment="1">
      <alignment horizontal="center" wrapText="1"/>
    </xf>
  </cellXfs>
  <cellStyles count="6">
    <cellStyle name="Comma 2" xfId="2" xr:uid="{3FC69E44-FF65-4A71-AE06-15109BDADDC2}"/>
    <cellStyle name="Hyperlink" xfId="5" builtinId="8"/>
    <cellStyle name="Normal" xfId="0" builtinId="0"/>
    <cellStyle name="Normal 2" xfId="1" xr:uid="{36AF06B2-C44C-4FF3-9A42-09C7C434C686}"/>
    <cellStyle name="Normal 3" xfId="4" xr:uid="{C3358A63-E223-411F-AAD3-EBCC36434D2D}"/>
    <cellStyle name="Percent 2" xfId="3" xr:uid="{8AFEEBE5-9B35-4194-80A8-49B439DCDE7E}"/>
  </cellStyles>
  <dxfs count="2">
    <dxf>
      <font>
        <color theme="0" tint="-0.24994659260841701"/>
      </font>
    </dxf>
    <dxf>
      <font>
        <color theme="0" tint="-0.24994659260841701"/>
      </font>
    </dxf>
  </dxfs>
  <tableStyles count="0" defaultTableStyle="TableStyleMedium2" defaultPivotStyle="PivotStyleLight16"/>
  <colors>
    <mruColors>
      <color rgb="FFF4D6D6"/>
      <color rgb="FFFF6161"/>
      <color rgb="FFE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Community Solar Installed Capacity (MW-AC)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92-41B7-B42F-0B55A061EE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92-41B7-B42F-0B55A061EE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92-41B7-B42F-0B55A061EE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92-41B7-B42F-0B55A061EE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92-41B7-B42F-0B55A061EEE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B92-41B7-B42F-0B55A061EEE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92-41B7-B42F-0B55A061EEE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92-41B7-B42F-0B55A061EEE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92-41B7-B42F-0B55A061EEE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B92-41B7-B42F-0B55A061EEE6}"/>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2B92-41B7-B42F-0B55A061EEE6}"/>
              </c:ext>
            </c:extLst>
          </c:dPt>
          <c:dLbls>
            <c:numFmt formatCode="#,##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'State Summary'!$B$61:$B$71</c:f>
              <c:strCache>
                <c:ptCount val="11"/>
                <c:pt idx="0">
                  <c:v>FL</c:v>
                </c:pt>
                <c:pt idx="1">
                  <c:v>NY</c:v>
                </c:pt>
                <c:pt idx="2">
                  <c:v>MA</c:v>
                </c:pt>
                <c:pt idx="3">
                  <c:v>MN</c:v>
                </c:pt>
                <c:pt idx="4">
                  <c:v>TX*</c:v>
                </c:pt>
                <c:pt idx="5">
                  <c:v>IL</c:v>
                </c:pt>
                <c:pt idx="6">
                  <c:v>AR*</c:v>
                </c:pt>
                <c:pt idx="7">
                  <c:v>CO</c:v>
                </c:pt>
                <c:pt idx="8">
                  <c:v>MD</c:v>
                </c:pt>
                <c:pt idx="9">
                  <c:v>GA*</c:v>
                </c:pt>
                <c:pt idx="10">
                  <c:v>Other States + DC</c:v>
                </c:pt>
              </c:strCache>
            </c:strRef>
          </c:cat>
          <c:val>
            <c:numRef>
              <c:f>'State Summary'!$V$61:$V$71</c:f>
              <c:numCache>
                <c:formatCode>#,##0.00</c:formatCode>
                <c:ptCount val="11"/>
                <c:pt idx="0">
                  <c:v>2082.9873846153846</c:v>
                </c:pt>
                <c:pt idx="1">
                  <c:v>1570.4136169230765</c:v>
                </c:pt>
                <c:pt idx="2">
                  <c:v>1004.7163184615384</c:v>
                </c:pt>
                <c:pt idx="3">
                  <c:v>875.1424061538462</c:v>
                </c:pt>
                <c:pt idx="4">
                  <c:v>333.44961538461541</c:v>
                </c:pt>
                <c:pt idx="5">
                  <c:v>240.08229900000003</c:v>
                </c:pt>
                <c:pt idx="6">
                  <c:v>183.15</c:v>
                </c:pt>
                <c:pt idx="7">
                  <c:v>164.61410576923078</c:v>
                </c:pt>
                <c:pt idx="8">
                  <c:v>145.55744538461539</c:v>
                </c:pt>
                <c:pt idx="9">
                  <c:v>135.72263076923076</c:v>
                </c:pt>
                <c:pt idx="10">
                  <c:v>532.40298038461526</c:v>
                </c:pt>
              </c:numCache>
            </c:numRef>
          </c:val>
          <c:extLst>
            <c:ext xmlns:c16="http://schemas.microsoft.com/office/drawing/2014/chart" uri="{C3380CC4-5D6E-409C-BE32-E72D297353CC}">
              <c16:uniqueId val="{00000016-2B92-41B7-B42F-0B55A061EEE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Community Solar Installed Capacity by</a:t>
            </a:r>
            <a:r>
              <a:rPr lang="en-US" baseline="0"/>
              <a:t> Year of Interconnection (MW-AC)</a:t>
            </a:r>
            <a:endParaRPr lang="en-US"/>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1"/>
          <c:order val="0"/>
          <c:tx>
            <c:strRef>
              <c:f>'State Summary'!$B$61</c:f>
              <c:strCache>
                <c:ptCount val="1"/>
                <c:pt idx="0">
                  <c:v>FL</c:v>
                </c:pt>
              </c:strCache>
            </c:strRef>
          </c:tx>
          <c:spPr>
            <a:solidFill>
              <a:schemeClr val="accent2"/>
            </a:solidFill>
            <a:ln>
              <a:noFill/>
            </a:ln>
            <a:effectLst/>
          </c:spPr>
          <c:invertIfNegative val="0"/>
          <c:cat>
            <c:numRef>
              <c:f>'State Summary'!$C$4:$U$4</c:f>
              <c:numCache>
                <c:formatCode>General</c:formatCode>
                <c:ptCount val="19"/>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numCache>
            </c:numRef>
          </c:cat>
          <c:val>
            <c:numRef>
              <c:f>'State Summary'!$C$61:$U$61</c:f>
              <c:numCache>
                <c:formatCode>#,##0.00</c:formatCode>
                <c:ptCount val="19"/>
                <c:pt idx="0">
                  <c:v>0</c:v>
                </c:pt>
                <c:pt idx="1">
                  <c:v>0</c:v>
                </c:pt>
                <c:pt idx="2">
                  <c:v>7.4307692307692311E-2</c:v>
                </c:pt>
                <c:pt idx="3">
                  <c:v>1.6153846153846154E-2</c:v>
                </c:pt>
                <c:pt idx="4">
                  <c:v>0</c:v>
                </c:pt>
                <c:pt idx="5">
                  <c:v>0</c:v>
                </c:pt>
                <c:pt idx="6">
                  <c:v>0</c:v>
                </c:pt>
                <c:pt idx="7">
                  <c:v>0.4</c:v>
                </c:pt>
                <c:pt idx="8">
                  <c:v>0</c:v>
                </c:pt>
                <c:pt idx="9">
                  <c:v>0</c:v>
                </c:pt>
                <c:pt idx="10">
                  <c:v>9.1</c:v>
                </c:pt>
                <c:pt idx="11">
                  <c:v>23.876923076923077</c:v>
                </c:pt>
                <c:pt idx="12">
                  <c:v>95.02000000000001</c:v>
                </c:pt>
                <c:pt idx="13">
                  <c:v>17.5</c:v>
                </c:pt>
                <c:pt idx="14">
                  <c:v>447</c:v>
                </c:pt>
                <c:pt idx="15">
                  <c:v>1043</c:v>
                </c:pt>
                <c:pt idx="16">
                  <c:v>0</c:v>
                </c:pt>
                <c:pt idx="17">
                  <c:v>447</c:v>
                </c:pt>
                <c:pt idx="18">
                  <c:v>0</c:v>
                </c:pt>
              </c:numCache>
            </c:numRef>
          </c:val>
          <c:extLst>
            <c:ext xmlns:c16="http://schemas.microsoft.com/office/drawing/2014/chart" uri="{C3380CC4-5D6E-409C-BE32-E72D297353CC}">
              <c16:uniqueId val="{00000000-4F80-4942-9A25-48F59840A819}"/>
            </c:ext>
          </c:extLst>
        </c:ser>
        <c:ser>
          <c:idx val="0"/>
          <c:order val="1"/>
          <c:tx>
            <c:strRef>
              <c:f>'State Summary'!$B$62</c:f>
              <c:strCache>
                <c:ptCount val="1"/>
                <c:pt idx="0">
                  <c:v>NY</c:v>
                </c:pt>
              </c:strCache>
            </c:strRef>
          </c:tx>
          <c:spPr>
            <a:solidFill>
              <a:schemeClr val="accent1"/>
            </a:solidFill>
            <a:ln>
              <a:noFill/>
            </a:ln>
            <a:effectLst/>
          </c:spPr>
          <c:invertIfNegative val="0"/>
          <c:cat>
            <c:numRef>
              <c:f>'State Summary'!$C$4:$U$4</c:f>
              <c:numCache>
                <c:formatCode>General</c:formatCode>
                <c:ptCount val="19"/>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numCache>
            </c:numRef>
          </c:cat>
          <c:val>
            <c:numRef>
              <c:f>'State Summary'!$C$62:$U$62</c:f>
              <c:numCache>
                <c:formatCode>#,##0.00</c:formatCode>
                <c:ptCount val="19"/>
                <c:pt idx="0">
                  <c:v>0</c:v>
                </c:pt>
                <c:pt idx="1">
                  <c:v>0</c:v>
                </c:pt>
                <c:pt idx="2">
                  <c:v>0</c:v>
                </c:pt>
                <c:pt idx="3">
                  <c:v>0</c:v>
                </c:pt>
                <c:pt idx="4">
                  <c:v>0</c:v>
                </c:pt>
                <c:pt idx="5">
                  <c:v>0</c:v>
                </c:pt>
                <c:pt idx="6">
                  <c:v>0</c:v>
                </c:pt>
                <c:pt idx="7">
                  <c:v>0</c:v>
                </c:pt>
                <c:pt idx="8">
                  <c:v>0</c:v>
                </c:pt>
                <c:pt idx="9">
                  <c:v>0</c:v>
                </c:pt>
                <c:pt idx="10">
                  <c:v>0.46176923076923071</c:v>
                </c:pt>
                <c:pt idx="11">
                  <c:v>3.3822000000000001</c:v>
                </c:pt>
                <c:pt idx="12">
                  <c:v>9.8386692307692307</c:v>
                </c:pt>
                <c:pt idx="13">
                  <c:v>174.8688015384615</c:v>
                </c:pt>
                <c:pt idx="14">
                  <c:v>225.53447692307694</c:v>
                </c:pt>
                <c:pt idx="15">
                  <c:v>316.96887692307683</c:v>
                </c:pt>
                <c:pt idx="16">
                  <c:v>435.00192307692305</c:v>
                </c:pt>
                <c:pt idx="17">
                  <c:v>404.35689999999988</c:v>
                </c:pt>
                <c:pt idx="18">
                  <c:v>37.6127615384612</c:v>
                </c:pt>
              </c:numCache>
            </c:numRef>
          </c:val>
          <c:extLst>
            <c:ext xmlns:c16="http://schemas.microsoft.com/office/drawing/2014/chart" uri="{C3380CC4-5D6E-409C-BE32-E72D297353CC}">
              <c16:uniqueId val="{00000001-4F80-4942-9A25-48F59840A819}"/>
            </c:ext>
          </c:extLst>
        </c:ser>
        <c:ser>
          <c:idx val="2"/>
          <c:order val="2"/>
          <c:tx>
            <c:strRef>
              <c:f>'State Summary'!$B$63</c:f>
              <c:strCache>
                <c:ptCount val="1"/>
                <c:pt idx="0">
                  <c:v>MA</c:v>
                </c:pt>
              </c:strCache>
            </c:strRef>
          </c:tx>
          <c:spPr>
            <a:solidFill>
              <a:schemeClr val="accent3"/>
            </a:solidFill>
            <a:ln>
              <a:noFill/>
            </a:ln>
            <a:effectLst/>
          </c:spPr>
          <c:invertIfNegative val="0"/>
          <c:cat>
            <c:numRef>
              <c:f>'State Summary'!$C$4:$U$4</c:f>
              <c:numCache>
                <c:formatCode>General</c:formatCode>
                <c:ptCount val="19"/>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numCache>
            </c:numRef>
          </c:cat>
          <c:val>
            <c:numRef>
              <c:f>'State Summary'!$C$63:$U$63</c:f>
              <c:numCache>
                <c:formatCode>#,##0.00</c:formatCode>
                <c:ptCount val="19"/>
                <c:pt idx="0">
                  <c:v>0</c:v>
                </c:pt>
                <c:pt idx="1">
                  <c:v>0</c:v>
                </c:pt>
                <c:pt idx="2">
                  <c:v>0</c:v>
                </c:pt>
                <c:pt idx="3">
                  <c:v>0</c:v>
                </c:pt>
                <c:pt idx="4">
                  <c:v>0</c:v>
                </c:pt>
                <c:pt idx="5">
                  <c:v>0</c:v>
                </c:pt>
                <c:pt idx="6">
                  <c:v>0.26584615384615384</c:v>
                </c:pt>
                <c:pt idx="7">
                  <c:v>0</c:v>
                </c:pt>
                <c:pt idx="8">
                  <c:v>1.8006923076923074</c:v>
                </c:pt>
                <c:pt idx="9">
                  <c:v>7.7313715384615387</c:v>
                </c:pt>
                <c:pt idx="10">
                  <c:v>53.26595846153846</c:v>
                </c:pt>
                <c:pt idx="11">
                  <c:v>186.23891692307683</c:v>
                </c:pt>
                <c:pt idx="12">
                  <c:v>88.545380000000009</c:v>
                </c:pt>
                <c:pt idx="13">
                  <c:v>117.92255615384617</c:v>
                </c:pt>
                <c:pt idx="14">
                  <c:v>171.71153076923079</c:v>
                </c:pt>
                <c:pt idx="15">
                  <c:v>223.9917038461538</c:v>
                </c:pt>
                <c:pt idx="16">
                  <c:v>116.99814230769232</c:v>
                </c:pt>
                <c:pt idx="17">
                  <c:v>36.244219999999999</c:v>
                </c:pt>
                <c:pt idx="18">
                  <c:v>0</c:v>
                </c:pt>
              </c:numCache>
            </c:numRef>
          </c:val>
          <c:extLst>
            <c:ext xmlns:c16="http://schemas.microsoft.com/office/drawing/2014/chart" uri="{C3380CC4-5D6E-409C-BE32-E72D297353CC}">
              <c16:uniqueId val="{00000002-4F80-4942-9A25-48F59840A819}"/>
            </c:ext>
          </c:extLst>
        </c:ser>
        <c:ser>
          <c:idx val="3"/>
          <c:order val="3"/>
          <c:tx>
            <c:strRef>
              <c:f>'State Summary'!$B$64</c:f>
              <c:strCache>
                <c:ptCount val="1"/>
                <c:pt idx="0">
                  <c:v>MN</c:v>
                </c:pt>
              </c:strCache>
            </c:strRef>
          </c:tx>
          <c:spPr>
            <a:solidFill>
              <a:schemeClr val="accent4"/>
            </a:solidFill>
            <a:ln>
              <a:noFill/>
            </a:ln>
            <a:effectLst/>
          </c:spPr>
          <c:invertIfNegative val="0"/>
          <c:cat>
            <c:numRef>
              <c:f>'State Summary'!$C$4:$U$4</c:f>
              <c:numCache>
                <c:formatCode>General</c:formatCode>
                <c:ptCount val="19"/>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numCache>
            </c:numRef>
          </c:cat>
          <c:val>
            <c:numRef>
              <c:f>'State Summary'!$C$64:$U$64</c:f>
              <c:numCache>
                <c:formatCode>#,##0.00</c:formatCode>
                <c:ptCount val="19"/>
                <c:pt idx="0">
                  <c:v>0</c:v>
                </c:pt>
                <c:pt idx="1">
                  <c:v>0</c:v>
                </c:pt>
                <c:pt idx="2">
                  <c:v>0</c:v>
                </c:pt>
                <c:pt idx="3">
                  <c:v>0</c:v>
                </c:pt>
                <c:pt idx="4">
                  <c:v>0</c:v>
                </c:pt>
                <c:pt idx="5">
                  <c:v>0</c:v>
                </c:pt>
                <c:pt idx="6">
                  <c:v>0</c:v>
                </c:pt>
                <c:pt idx="7">
                  <c:v>2.4615384615384612E-2</c:v>
                </c:pt>
                <c:pt idx="8">
                  <c:v>0.31907692307692309</c:v>
                </c:pt>
                <c:pt idx="9">
                  <c:v>0.27298461538461538</c:v>
                </c:pt>
                <c:pt idx="10">
                  <c:v>32.556784615384615</c:v>
                </c:pt>
                <c:pt idx="11">
                  <c:v>233.11855384615384</c:v>
                </c:pt>
                <c:pt idx="12">
                  <c:v>246.59503076923076</c:v>
                </c:pt>
                <c:pt idx="13">
                  <c:v>155.38</c:v>
                </c:pt>
                <c:pt idx="14">
                  <c:v>126.81</c:v>
                </c:pt>
                <c:pt idx="15">
                  <c:v>46.33</c:v>
                </c:pt>
                <c:pt idx="16">
                  <c:v>33.73536</c:v>
                </c:pt>
                <c:pt idx="17">
                  <c:v>0</c:v>
                </c:pt>
                <c:pt idx="18">
                  <c:v>0</c:v>
                </c:pt>
              </c:numCache>
            </c:numRef>
          </c:val>
          <c:extLst>
            <c:ext xmlns:c16="http://schemas.microsoft.com/office/drawing/2014/chart" uri="{C3380CC4-5D6E-409C-BE32-E72D297353CC}">
              <c16:uniqueId val="{00000003-4F80-4942-9A25-48F59840A819}"/>
            </c:ext>
          </c:extLst>
        </c:ser>
        <c:ser>
          <c:idx val="4"/>
          <c:order val="4"/>
          <c:tx>
            <c:strRef>
              <c:f>'State Summary'!$B$65</c:f>
              <c:strCache>
                <c:ptCount val="1"/>
                <c:pt idx="0">
                  <c:v>TX*</c:v>
                </c:pt>
              </c:strCache>
            </c:strRef>
          </c:tx>
          <c:spPr>
            <a:solidFill>
              <a:schemeClr val="accent5"/>
            </a:solidFill>
            <a:ln>
              <a:noFill/>
            </a:ln>
            <a:effectLst/>
          </c:spPr>
          <c:invertIfNegative val="0"/>
          <c:cat>
            <c:numRef>
              <c:f>'State Summary'!$C$4:$U$4</c:f>
              <c:numCache>
                <c:formatCode>General</c:formatCode>
                <c:ptCount val="19"/>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numCache>
            </c:numRef>
          </c:cat>
          <c:val>
            <c:numRef>
              <c:f>'State Summary'!$C$65:$U$65</c:f>
              <c:numCache>
                <c:formatCode>#,##0.00</c:formatCode>
                <c:ptCount val="19"/>
                <c:pt idx="0">
                  <c:v>0</c:v>
                </c:pt>
                <c:pt idx="1">
                  <c:v>0</c:v>
                </c:pt>
                <c:pt idx="2">
                  <c:v>0</c:v>
                </c:pt>
                <c:pt idx="3">
                  <c:v>0</c:v>
                </c:pt>
                <c:pt idx="4">
                  <c:v>0</c:v>
                </c:pt>
                <c:pt idx="5">
                  <c:v>0</c:v>
                </c:pt>
                <c:pt idx="6">
                  <c:v>0</c:v>
                </c:pt>
                <c:pt idx="7">
                  <c:v>0</c:v>
                </c:pt>
                <c:pt idx="8">
                  <c:v>0</c:v>
                </c:pt>
                <c:pt idx="9">
                  <c:v>0</c:v>
                </c:pt>
                <c:pt idx="10">
                  <c:v>10.379999999999999</c:v>
                </c:pt>
                <c:pt idx="11">
                  <c:v>5.2850000000000001</c:v>
                </c:pt>
                <c:pt idx="12">
                  <c:v>34.484615384615381</c:v>
                </c:pt>
                <c:pt idx="13">
                  <c:v>14.9</c:v>
                </c:pt>
                <c:pt idx="14">
                  <c:v>30</c:v>
                </c:pt>
                <c:pt idx="15">
                  <c:v>238.4</c:v>
                </c:pt>
                <c:pt idx="16">
                  <c:v>0</c:v>
                </c:pt>
                <c:pt idx="17">
                  <c:v>0</c:v>
                </c:pt>
                <c:pt idx="18">
                  <c:v>0</c:v>
                </c:pt>
              </c:numCache>
            </c:numRef>
          </c:val>
          <c:extLst>
            <c:ext xmlns:c16="http://schemas.microsoft.com/office/drawing/2014/chart" uri="{C3380CC4-5D6E-409C-BE32-E72D297353CC}">
              <c16:uniqueId val="{00000004-4F80-4942-9A25-48F59840A819}"/>
            </c:ext>
          </c:extLst>
        </c:ser>
        <c:ser>
          <c:idx val="5"/>
          <c:order val="5"/>
          <c:tx>
            <c:strRef>
              <c:f>'State Summary'!$B$66</c:f>
              <c:strCache>
                <c:ptCount val="1"/>
                <c:pt idx="0">
                  <c:v>IL</c:v>
                </c:pt>
              </c:strCache>
            </c:strRef>
          </c:tx>
          <c:spPr>
            <a:solidFill>
              <a:schemeClr val="accent6"/>
            </a:solidFill>
            <a:ln>
              <a:noFill/>
            </a:ln>
            <a:effectLst/>
          </c:spPr>
          <c:invertIfNegative val="0"/>
          <c:cat>
            <c:numRef>
              <c:f>'State Summary'!$C$4:$U$4</c:f>
              <c:numCache>
                <c:formatCode>General</c:formatCode>
                <c:ptCount val="19"/>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numCache>
            </c:numRef>
          </c:cat>
          <c:val>
            <c:numRef>
              <c:f>'State Summary'!$C$66:$U$66</c:f>
              <c:numCache>
                <c:formatCode>#,##0.00</c:formatCode>
                <c:ptCount val="19"/>
                <c:pt idx="0">
                  <c:v>0</c:v>
                </c:pt>
                <c:pt idx="1">
                  <c:v>0</c:v>
                </c:pt>
                <c:pt idx="2">
                  <c:v>0</c:v>
                </c:pt>
                <c:pt idx="3">
                  <c:v>0</c:v>
                </c:pt>
                <c:pt idx="4">
                  <c:v>0</c:v>
                </c:pt>
                <c:pt idx="5">
                  <c:v>0</c:v>
                </c:pt>
                <c:pt idx="6">
                  <c:v>0</c:v>
                </c:pt>
                <c:pt idx="7">
                  <c:v>0</c:v>
                </c:pt>
                <c:pt idx="8">
                  <c:v>0.1</c:v>
                </c:pt>
                <c:pt idx="9">
                  <c:v>1</c:v>
                </c:pt>
                <c:pt idx="10">
                  <c:v>0</c:v>
                </c:pt>
                <c:pt idx="11">
                  <c:v>0.54</c:v>
                </c:pt>
                <c:pt idx="12">
                  <c:v>0</c:v>
                </c:pt>
                <c:pt idx="13">
                  <c:v>3.9550000000000001</c:v>
                </c:pt>
                <c:pt idx="14">
                  <c:v>65.4953</c:v>
                </c:pt>
                <c:pt idx="15">
                  <c:v>112.392</c:v>
                </c:pt>
                <c:pt idx="16">
                  <c:v>30.8</c:v>
                </c:pt>
                <c:pt idx="17">
                  <c:v>25.799999</c:v>
                </c:pt>
                <c:pt idx="18">
                  <c:v>0</c:v>
                </c:pt>
              </c:numCache>
            </c:numRef>
          </c:val>
          <c:extLst>
            <c:ext xmlns:c16="http://schemas.microsoft.com/office/drawing/2014/chart" uri="{C3380CC4-5D6E-409C-BE32-E72D297353CC}">
              <c16:uniqueId val="{00000005-4F80-4942-9A25-48F59840A819}"/>
            </c:ext>
          </c:extLst>
        </c:ser>
        <c:ser>
          <c:idx val="6"/>
          <c:order val="6"/>
          <c:tx>
            <c:strRef>
              <c:f>'State Summary'!$B$67</c:f>
              <c:strCache>
                <c:ptCount val="1"/>
                <c:pt idx="0">
                  <c:v>AR*</c:v>
                </c:pt>
              </c:strCache>
            </c:strRef>
          </c:tx>
          <c:spPr>
            <a:solidFill>
              <a:schemeClr val="accent1">
                <a:lumMod val="60000"/>
              </a:schemeClr>
            </a:solidFill>
            <a:ln>
              <a:noFill/>
            </a:ln>
            <a:effectLst/>
          </c:spPr>
          <c:invertIfNegative val="0"/>
          <c:cat>
            <c:numRef>
              <c:f>'State Summary'!$C$4:$U$4</c:f>
              <c:numCache>
                <c:formatCode>General</c:formatCode>
                <c:ptCount val="19"/>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numCache>
            </c:numRef>
          </c:cat>
          <c:val>
            <c:numRef>
              <c:f>'State Summary'!$C$67:$U$67</c:f>
              <c:numCache>
                <c:formatCode>#,##0.00</c:formatCode>
                <c:ptCount val="19"/>
                <c:pt idx="0">
                  <c:v>0</c:v>
                </c:pt>
                <c:pt idx="1">
                  <c:v>0</c:v>
                </c:pt>
                <c:pt idx="2">
                  <c:v>0</c:v>
                </c:pt>
                <c:pt idx="3">
                  <c:v>0</c:v>
                </c:pt>
                <c:pt idx="4">
                  <c:v>0</c:v>
                </c:pt>
                <c:pt idx="5">
                  <c:v>0</c:v>
                </c:pt>
                <c:pt idx="6">
                  <c:v>0</c:v>
                </c:pt>
                <c:pt idx="7">
                  <c:v>0</c:v>
                </c:pt>
                <c:pt idx="8">
                  <c:v>0</c:v>
                </c:pt>
                <c:pt idx="9">
                  <c:v>0.15</c:v>
                </c:pt>
                <c:pt idx="10">
                  <c:v>1</c:v>
                </c:pt>
                <c:pt idx="11">
                  <c:v>1</c:v>
                </c:pt>
                <c:pt idx="12">
                  <c:v>81</c:v>
                </c:pt>
                <c:pt idx="13">
                  <c:v>0</c:v>
                </c:pt>
                <c:pt idx="14">
                  <c:v>100</c:v>
                </c:pt>
                <c:pt idx="15">
                  <c:v>0</c:v>
                </c:pt>
                <c:pt idx="16">
                  <c:v>0</c:v>
                </c:pt>
                <c:pt idx="17">
                  <c:v>0</c:v>
                </c:pt>
                <c:pt idx="18">
                  <c:v>0</c:v>
                </c:pt>
              </c:numCache>
            </c:numRef>
          </c:val>
          <c:extLst>
            <c:ext xmlns:c16="http://schemas.microsoft.com/office/drawing/2014/chart" uri="{C3380CC4-5D6E-409C-BE32-E72D297353CC}">
              <c16:uniqueId val="{00000006-4F80-4942-9A25-48F59840A819}"/>
            </c:ext>
          </c:extLst>
        </c:ser>
        <c:ser>
          <c:idx val="7"/>
          <c:order val="7"/>
          <c:tx>
            <c:strRef>
              <c:f>'State Summary'!$B$68</c:f>
              <c:strCache>
                <c:ptCount val="1"/>
                <c:pt idx="0">
                  <c:v>CO</c:v>
                </c:pt>
              </c:strCache>
            </c:strRef>
          </c:tx>
          <c:spPr>
            <a:solidFill>
              <a:schemeClr val="accent2">
                <a:lumMod val="60000"/>
              </a:schemeClr>
            </a:solidFill>
            <a:ln>
              <a:noFill/>
            </a:ln>
            <a:effectLst/>
          </c:spPr>
          <c:invertIfNegative val="0"/>
          <c:cat>
            <c:numRef>
              <c:f>'State Summary'!$C$4:$U$4</c:f>
              <c:numCache>
                <c:formatCode>General</c:formatCode>
                <c:ptCount val="19"/>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numCache>
            </c:numRef>
          </c:cat>
          <c:val>
            <c:numRef>
              <c:f>'State Summary'!$C$68:$U$68</c:f>
              <c:numCache>
                <c:formatCode>#,##0.00</c:formatCode>
                <c:ptCount val="19"/>
                <c:pt idx="0">
                  <c:v>0</c:v>
                </c:pt>
                <c:pt idx="1">
                  <c:v>0</c:v>
                </c:pt>
                <c:pt idx="2">
                  <c:v>0</c:v>
                </c:pt>
                <c:pt idx="3">
                  <c:v>3.0769230769230767E-2</c:v>
                </c:pt>
                <c:pt idx="4">
                  <c:v>6.1538461538461535E-2</c:v>
                </c:pt>
                <c:pt idx="5">
                  <c:v>1.1487692307692308</c:v>
                </c:pt>
                <c:pt idx="6">
                  <c:v>1.8417230769230768</c:v>
                </c:pt>
                <c:pt idx="7">
                  <c:v>2.6065961538461537</c:v>
                </c:pt>
                <c:pt idx="8">
                  <c:v>6.5271076923076921</c:v>
                </c:pt>
                <c:pt idx="9">
                  <c:v>11.471492307692309</c:v>
                </c:pt>
                <c:pt idx="10">
                  <c:v>1.8596692307692309</c:v>
                </c:pt>
                <c:pt idx="11">
                  <c:v>9.0028769230769221</c:v>
                </c:pt>
                <c:pt idx="12">
                  <c:v>22.162453846153845</c:v>
                </c:pt>
                <c:pt idx="13">
                  <c:v>37.245084615384613</c:v>
                </c:pt>
                <c:pt idx="14">
                  <c:v>12.307650000000001</c:v>
                </c:pt>
                <c:pt idx="15">
                  <c:v>35.1965</c:v>
                </c:pt>
                <c:pt idx="16">
                  <c:v>17.221874999999997</c:v>
                </c:pt>
                <c:pt idx="17">
                  <c:v>5.93</c:v>
                </c:pt>
                <c:pt idx="18">
                  <c:v>0</c:v>
                </c:pt>
              </c:numCache>
            </c:numRef>
          </c:val>
          <c:extLst>
            <c:ext xmlns:c16="http://schemas.microsoft.com/office/drawing/2014/chart" uri="{C3380CC4-5D6E-409C-BE32-E72D297353CC}">
              <c16:uniqueId val="{00000007-4F80-4942-9A25-48F59840A819}"/>
            </c:ext>
          </c:extLst>
        </c:ser>
        <c:ser>
          <c:idx val="8"/>
          <c:order val="8"/>
          <c:tx>
            <c:strRef>
              <c:f>'State Summary'!$B$69</c:f>
              <c:strCache>
                <c:ptCount val="1"/>
                <c:pt idx="0">
                  <c:v>MD</c:v>
                </c:pt>
              </c:strCache>
            </c:strRef>
          </c:tx>
          <c:spPr>
            <a:solidFill>
              <a:schemeClr val="accent3">
                <a:lumMod val="60000"/>
              </a:schemeClr>
            </a:solidFill>
            <a:ln>
              <a:noFill/>
            </a:ln>
            <a:effectLst/>
          </c:spPr>
          <c:invertIfNegative val="0"/>
          <c:cat>
            <c:numRef>
              <c:f>'State Summary'!$C$4:$U$4</c:f>
              <c:numCache>
                <c:formatCode>General</c:formatCode>
                <c:ptCount val="19"/>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numCache>
            </c:numRef>
          </c:cat>
          <c:val>
            <c:numRef>
              <c:f>'State Summary'!$C$69:$U$69</c:f>
              <c:numCache>
                <c:formatCode>#,##0.00</c:formatCode>
                <c:ptCount val="19"/>
                <c:pt idx="0">
                  <c:v>0</c:v>
                </c:pt>
                <c:pt idx="1">
                  <c:v>0</c:v>
                </c:pt>
                <c:pt idx="2">
                  <c:v>0</c:v>
                </c:pt>
                <c:pt idx="3">
                  <c:v>0</c:v>
                </c:pt>
                <c:pt idx="4">
                  <c:v>1.7515384615384617E-2</c:v>
                </c:pt>
                <c:pt idx="5">
                  <c:v>1.6961538461538458E-2</c:v>
                </c:pt>
                <c:pt idx="6">
                  <c:v>0</c:v>
                </c:pt>
                <c:pt idx="7">
                  <c:v>0</c:v>
                </c:pt>
                <c:pt idx="8">
                  <c:v>0</c:v>
                </c:pt>
                <c:pt idx="9">
                  <c:v>0</c:v>
                </c:pt>
                <c:pt idx="10">
                  <c:v>0</c:v>
                </c:pt>
                <c:pt idx="11">
                  <c:v>0</c:v>
                </c:pt>
                <c:pt idx="12">
                  <c:v>9.8149300000000004</c:v>
                </c:pt>
                <c:pt idx="13">
                  <c:v>18.595830769230769</c:v>
                </c:pt>
                <c:pt idx="14">
                  <c:v>24.057707692307694</c:v>
                </c:pt>
                <c:pt idx="15">
                  <c:v>19.913600000000002</c:v>
                </c:pt>
                <c:pt idx="16">
                  <c:v>31.424900000000001</c:v>
                </c:pt>
                <c:pt idx="17">
                  <c:v>41.716000000000001</c:v>
                </c:pt>
                <c:pt idx="18">
                  <c:v>2.5199999999999818</c:v>
                </c:pt>
              </c:numCache>
            </c:numRef>
          </c:val>
          <c:extLst>
            <c:ext xmlns:c16="http://schemas.microsoft.com/office/drawing/2014/chart" uri="{C3380CC4-5D6E-409C-BE32-E72D297353CC}">
              <c16:uniqueId val="{00000008-4F80-4942-9A25-48F59840A819}"/>
            </c:ext>
          </c:extLst>
        </c:ser>
        <c:ser>
          <c:idx val="9"/>
          <c:order val="9"/>
          <c:tx>
            <c:strRef>
              <c:f>'State Summary'!$B$70</c:f>
              <c:strCache>
                <c:ptCount val="1"/>
                <c:pt idx="0">
                  <c:v>GA*</c:v>
                </c:pt>
              </c:strCache>
            </c:strRef>
          </c:tx>
          <c:spPr>
            <a:solidFill>
              <a:schemeClr val="accent4">
                <a:lumMod val="60000"/>
              </a:schemeClr>
            </a:solidFill>
            <a:ln>
              <a:noFill/>
            </a:ln>
            <a:effectLst/>
          </c:spPr>
          <c:invertIfNegative val="0"/>
          <c:cat>
            <c:numRef>
              <c:f>'State Summary'!$C$4:$U$4</c:f>
              <c:numCache>
                <c:formatCode>General</c:formatCode>
                <c:ptCount val="19"/>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numCache>
            </c:numRef>
          </c:cat>
          <c:val>
            <c:numRef>
              <c:f>'State Summary'!$C$70:$U$70</c:f>
              <c:numCache>
                <c:formatCode>#,##0.00</c:formatCode>
                <c:ptCount val="19"/>
                <c:pt idx="0">
                  <c:v>0</c:v>
                </c:pt>
                <c:pt idx="1">
                  <c:v>0</c:v>
                </c:pt>
                <c:pt idx="2">
                  <c:v>0</c:v>
                </c:pt>
                <c:pt idx="3">
                  <c:v>0</c:v>
                </c:pt>
                <c:pt idx="4">
                  <c:v>0</c:v>
                </c:pt>
                <c:pt idx="5">
                  <c:v>0</c:v>
                </c:pt>
                <c:pt idx="6">
                  <c:v>0</c:v>
                </c:pt>
                <c:pt idx="7">
                  <c:v>0</c:v>
                </c:pt>
                <c:pt idx="8">
                  <c:v>0</c:v>
                </c:pt>
                <c:pt idx="9">
                  <c:v>11.42</c:v>
                </c:pt>
                <c:pt idx="10">
                  <c:v>9.1829999999999998</c:v>
                </c:pt>
                <c:pt idx="11">
                  <c:v>57.119630769230767</c:v>
                </c:pt>
                <c:pt idx="12">
                  <c:v>2</c:v>
                </c:pt>
                <c:pt idx="13">
                  <c:v>24.5</c:v>
                </c:pt>
                <c:pt idx="14">
                  <c:v>31.5</c:v>
                </c:pt>
                <c:pt idx="15">
                  <c:v>0</c:v>
                </c:pt>
                <c:pt idx="16">
                  <c:v>0</c:v>
                </c:pt>
                <c:pt idx="17">
                  <c:v>0</c:v>
                </c:pt>
                <c:pt idx="18">
                  <c:v>0</c:v>
                </c:pt>
              </c:numCache>
            </c:numRef>
          </c:val>
          <c:extLst>
            <c:ext xmlns:c16="http://schemas.microsoft.com/office/drawing/2014/chart" uri="{C3380CC4-5D6E-409C-BE32-E72D297353CC}">
              <c16:uniqueId val="{00000009-4F80-4942-9A25-48F59840A819}"/>
            </c:ext>
          </c:extLst>
        </c:ser>
        <c:ser>
          <c:idx val="10"/>
          <c:order val="10"/>
          <c:tx>
            <c:strRef>
              <c:f>'State Summary'!$B$71</c:f>
              <c:strCache>
                <c:ptCount val="1"/>
                <c:pt idx="0">
                  <c:v>Other States + DC</c:v>
                </c:pt>
              </c:strCache>
            </c:strRef>
          </c:tx>
          <c:spPr>
            <a:solidFill>
              <a:schemeClr val="accent5">
                <a:lumMod val="60000"/>
              </a:schemeClr>
            </a:solidFill>
            <a:ln>
              <a:noFill/>
            </a:ln>
            <a:effectLst/>
          </c:spPr>
          <c:invertIfNegative val="0"/>
          <c:cat>
            <c:numRef>
              <c:f>'State Summary'!$C$4:$U$4</c:f>
              <c:numCache>
                <c:formatCode>General</c:formatCode>
                <c:ptCount val="19"/>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numCache>
            </c:numRef>
          </c:cat>
          <c:val>
            <c:numRef>
              <c:f>'State Summary'!$C$71:$U$71</c:f>
              <c:numCache>
                <c:formatCode>#,##0.00</c:formatCode>
                <c:ptCount val="19"/>
                <c:pt idx="0">
                  <c:v>0.30399999999999999</c:v>
                </c:pt>
                <c:pt idx="1">
                  <c:v>0</c:v>
                </c:pt>
                <c:pt idx="2">
                  <c:v>4.8846153846153845E-2</c:v>
                </c:pt>
                <c:pt idx="3">
                  <c:v>7.69230769230769E-2</c:v>
                </c:pt>
                <c:pt idx="4">
                  <c:v>0.52329230769230772</c:v>
                </c:pt>
                <c:pt idx="5">
                  <c:v>40.088138461538456</c:v>
                </c:pt>
                <c:pt idx="6">
                  <c:v>0.20124153846153847</c:v>
                </c:pt>
                <c:pt idx="7">
                  <c:v>4.539624615384616</c:v>
                </c:pt>
                <c:pt idx="8">
                  <c:v>16.284575384615383</c:v>
                </c:pt>
                <c:pt idx="9">
                  <c:v>11.345046153846155</c:v>
                </c:pt>
                <c:pt idx="10">
                  <c:v>24.639463846153859</c:v>
                </c:pt>
                <c:pt idx="11">
                  <c:v>61.758807692307641</c:v>
                </c:pt>
                <c:pt idx="12">
                  <c:v>120.30423846153826</c:v>
                </c:pt>
                <c:pt idx="13">
                  <c:v>26.073523076923038</c:v>
                </c:pt>
                <c:pt idx="14">
                  <c:v>25.51524307692307</c:v>
                </c:pt>
                <c:pt idx="15">
                  <c:v>74.136131923076846</c:v>
                </c:pt>
                <c:pt idx="16">
                  <c:v>46.784561538461617</c:v>
                </c:pt>
                <c:pt idx="17">
                  <c:v>79.77932307692322</c:v>
                </c:pt>
                <c:pt idx="18">
                  <c:v>0</c:v>
                </c:pt>
              </c:numCache>
            </c:numRef>
          </c:val>
          <c:extLst>
            <c:ext xmlns:c16="http://schemas.microsoft.com/office/drawing/2014/chart" uri="{C3380CC4-5D6E-409C-BE32-E72D297353CC}">
              <c16:uniqueId val="{0000000A-4F80-4942-9A25-48F59840A819}"/>
            </c:ext>
          </c:extLst>
        </c:ser>
        <c:dLbls>
          <c:showLegendKey val="0"/>
          <c:showVal val="0"/>
          <c:showCatName val="0"/>
          <c:showSerName val="0"/>
          <c:showPercent val="0"/>
          <c:showBubbleSize val="0"/>
        </c:dLbls>
        <c:gapWidth val="100"/>
        <c:overlap val="100"/>
        <c:axId val="466925744"/>
        <c:axId val="466926072"/>
      </c:barChart>
      <c:catAx>
        <c:axId val="466925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66926072"/>
        <c:crosses val="autoZero"/>
        <c:auto val="1"/>
        <c:lblAlgn val="ctr"/>
        <c:lblOffset val="100"/>
        <c:noMultiLvlLbl val="0"/>
      </c:catAx>
      <c:valAx>
        <c:axId val="466926072"/>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66925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Community Solar Installed Capacity by</a:t>
            </a:r>
            <a:r>
              <a:rPr lang="en-US" baseline="0"/>
              <a:t> Year of Interconnection (MW-AC)</a:t>
            </a:r>
            <a:endParaRPr lang="en-US"/>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9279316536682627E-2"/>
          <c:y val="8.3898719422485085E-2"/>
          <c:w val="0.92973286724997262"/>
          <c:h val="0.85569515274869845"/>
        </c:manualLayout>
      </c:layout>
      <c:barChart>
        <c:barDir val="col"/>
        <c:grouping val="clustered"/>
        <c:varyColors val="0"/>
        <c:ser>
          <c:idx val="0"/>
          <c:order val="0"/>
          <c:spPr>
            <a:solidFill>
              <a:schemeClr val="accent1"/>
            </a:solidFill>
            <a:ln>
              <a:noFill/>
            </a:ln>
            <a:effectLst/>
          </c:spPr>
          <c:invertIfNegative val="0"/>
          <c:cat>
            <c:numRef>
              <c:f>'State Summary'!$C$4:$T$4</c:f>
              <c:numCache>
                <c:formatCode>General</c:formatCode>
                <c:ptCount val="18"/>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numCache>
            </c:numRef>
          </c:cat>
          <c:val>
            <c:numRef>
              <c:f>'State Summary'!$C$56:$T$56</c:f>
              <c:numCache>
                <c:formatCode>#,##0.00</c:formatCode>
                <c:ptCount val="18"/>
                <c:pt idx="0">
                  <c:v>0.30399999999999999</c:v>
                </c:pt>
                <c:pt idx="1">
                  <c:v>0</c:v>
                </c:pt>
                <c:pt idx="2">
                  <c:v>0.12315384615384616</c:v>
                </c:pt>
                <c:pt idx="3">
                  <c:v>0.12384615384615383</c:v>
                </c:pt>
                <c:pt idx="4">
                  <c:v>0.60234615384615386</c:v>
                </c:pt>
                <c:pt idx="5">
                  <c:v>41.253869230769226</c:v>
                </c:pt>
                <c:pt idx="6">
                  <c:v>2.3088107692307691</c:v>
                </c:pt>
                <c:pt idx="7">
                  <c:v>7.5708361538461544</c:v>
                </c:pt>
                <c:pt idx="8">
                  <c:v>25.031452307692305</c:v>
                </c:pt>
                <c:pt idx="9">
                  <c:v>43.390894615384617</c:v>
                </c:pt>
                <c:pt idx="10">
                  <c:v>142.44664538461538</c:v>
                </c:pt>
                <c:pt idx="11">
                  <c:v>581.32290923076914</c:v>
                </c:pt>
                <c:pt idx="12">
                  <c:v>709.76531769230758</c:v>
                </c:pt>
                <c:pt idx="13">
                  <c:v>590.94079615384612</c:v>
                </c:pt>
                <c:pt idx="14">
                  <c:v>1259.9319084615386</c:v>
                </c:pt>
                <c:pt idx="15">
                  <c:v>2110.3288126923076</c:v>
                </c:pt>
                <c:pt idx="16">
                  <c:v>711.96676192307689</c:v>
                </c:pt>
                <c:pt idx="17">
                  <c:v>1040.8264420769231</c:v>
                </c:pt>
              </c:numCache>
            </c:numRef>
          </c:val>
          <c:extLst>
            <c:ext xmlns:c16="http://schemas.microsoft.com/office/drawing/2014/chart" uri="{C3380CC4-5D6E-409C-BE32-E72D297353CC}">
              <c16:uniqueId val="{00000000-4E79-4CE4-936D-EBB3D168F098}"/>
            </c:ext>
          </c:extLst>
        </c:ser>
        <c:dLbls>
          <c:showLegendKey val="0"/>
          <c:showVal val="0"/>
          <c:showCatName val="0"/>
          <c:showSerName val="0"/>
          <c:showPercent val="0"/>
          <c:showBubbleSize val="0"/>
        </c:dLbls>
        <c:gapWidth val="100"/>
        <c:axId val="466925744"/>
        <c:axId val="466926072"/>
      </c:barChart>
      <c:catAx>
        <c:axId val="466925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66926072"/>
        <c:crosses val="autoZero"/>
        <c:auto val="1"/>
        <c:lblAlgn val="ctr"/>
        <c:lblOffset val="100"/>
        <c:noMultiLvlLbl val="0"/>
      </c:catAx>
      <c:valAx>
        <c:axId val="466926072"/>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669257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_xlchart.v5.2</cx:f>
      </cx:numDim>
    </cx:data>
  </cx:chartData>
  <cx:chart>
    <cx:plotArea>
      <cx:plotAreaRegion>
        <cx:series layoutId="regionMap" uniqueId="{00000001-4205-4DB5-818A-315D044997E4}">
          <cx:tx>
            <cx:txData>
              <cx:f/>
              <cx:v>Total capacity (MW-AC)</cx:v>
            </cx:txData>
          </cx:tx>
          <cx:dataId val="0"/>
          <cx:layoutPr>
            <cx:geography cultureLanguage="en-US" cultureRegion="US" attribution="Powered by Bing">
              <cx:geoCache provider="{E9337A44-BEBE-4D9F-B70C-5C5E7DAFC167}">
                <cx:binary>1H1Zc9s4s+hfSeXx1qUHIACS+OrMqRpKsixrsWPHsZMXlmJ7SHDft19/GpBlSYzGc+LrqlvKTCFE
o5si2Gz0CuS/Htv/PIbP6/xTG4Vx8Z/H9s/PXlmm//njj+LRe47WxVkkHvOkSP4uzx6T6I/k77/F
4/MfT/m6EbH7h44w/ePRW+flc/v5v/8L7uY+J4vkcV2KJP5SPefdzXNRhWXxxtjRoU/rp0jEY1GU
uXgs8Z+fV5PPn57jUpTd1y59/vPzwfjnT38M7/LLL34K4aHK6gloKT5juomJaTKDUNNgxudPYRK7
L8Ma52cWRqbOuYWoYZls+9OrdQTkq+ef+boI1lvosQdSj7N+esqfiwLmov7epzx4/M3sHpMqLuUL
c+Hd/fn5Lhbl89On23JdPhefP4kiGW0QRomcw92tmvQfh6/8v/9rAIDXMIDscWX4zv5t6Bem/PXj
rXfwe0wh9EznRNctTDnFFBn6IVMwxmeGQRk3GDMNbGK+/e0NV/7KRZ/E72DKK+GAJ3Jyp8iTxfa9
HPsuf5Mn+pkJ71w3kAUtMy18yBPLOLMoIkRHBOsDKfkrXP9cR+/hx5ZwyA+Y2Any4372cfyg9Mwg
nDNiYAKCIl/5/rpl8TOT6JwxkCMpIZa1/emNiNyL4jGJCxFvwce+kOMr1x7pgC1yfifIluXXt17C
74kJNc9ACBjmJqWWSRA1D/mCET+DlQvroG100ySUbn97w5dlEpfr9yxdr4QDnsjJnSBP/ppv38ux
D/P3eGLQM0zhnTPOsQ4MICAL+7KCmX6mm9wiMKSEZahOwvepeFj2lGkw4Iic2glyZPTXx3GEmGc6
o4bBscUp2yiMA45gkBJsAlMQWGeESo5tLL6NlIzWofg7yWPxDp2yTzvgjJziCXLmr5v/s309/+/C
AraXJY1dIsVF/hkIC9fPKOGYMWYh9Weo6/NgHRdrMFP/2UQ/rlf+eqUcsOWvm5Nky/33t97B7y1h
VD8DVhiwOoHRa5jcgCXqQGCQecaYXOUQAr1PdbCY9wXmvkvAh3K3wGOfyXGmvBIOeCInd4KiMrp6
6xX8Hk+IBTyxGEMUM0T4r14KYmeMmhYxCCIm6J2Bqh8lYZKvn5K3nug4U3aUA67I6Z0iVz7SAAOH
3gRdD0YYAo2OzMH6ZYIfQ6wXi3lfREZJHD8/luKxKt/DkT3iIVNO0wIbj956Db8vKmAKQ5BFN0Bi
6HD5MsFqxoZuQXxFrV5Dh34b/PmU/P0JPv4q+vkezX/8LgNuyWmfoAiNJx/ILX6GELDCYpRyHaug
176yMdkZhMIMSsCrVCGzgbIZP4frZp0/v/VExxe2HeWQKzC9E+TK+QcGYHTrjIE/j3VQNZgYKui1
zxULDDPwOKlugVNp6iqSub++nYO2EU/vMJhfCQc8kZM7QZ58ffhIaxmDKBCLWhhvrGF8aJdB+JhA
TIybMoIs/wwcma/P7XtM5ReyAUO+PpwkQ6Z/fSRDdAivgHq3ti98EH+xyBmllJgUvbgvZLtKbTzL
6XOSu+9RLq+EA6ZMT9OnXN5u38sxX+E3tT+YXDooFLCFDWIaELM8FBKIVcJqpSPwWsBWlqbZ9rdf
YmKiKOT/aSq2A8ce6rhKWe4TD3gjJ3mCK9jF7K3X8Hu8UYEW4A2E9YmUCn3AG3D0ZYKMcgOGrY2T
s69VLkDTi3ewZUs34Iic2gly5Ori4zhC0Rk4lIxQbhLp0JOBSgE9b0Kgklm6dHJkumX72xtpufLE
O1zKDdWAG3JaJ8iN2Xj7Ro4tE78nH5BmIfDZmzrF8MJ1iw+4gTHkYSDJYr6uXtvf3nBj9rT23sGO
F7IBP+TETpEfH2gFg3Rg4AWFsAukII9kvTAFJcO2OcqBJpmFoYgTUWx5dOz7OK5GdpRDnpymFbxc
vfUOflNGjDNYrTCEhS3MIe4iA137ngmH/IvMrkBGX7olw+zwUkDspEjK9VtPdJwre6QDtsj5naKo
fCBbCD/jmHPIoXBGmcWtAVsgYw+2loUMSMGAMawy+vuqfRY/iXelIl8JBzyZnShP/nrrw/xNUdHP
kEkNBtlhhGUkbOCecHIGEXxkYAQ55F9FZZY075CSDdWQGTCrExSQOZjsm4/02Nr9e8yAAD6FABZ4
54ZhUWaige3LLdD9wCbghWVZm4jLvoDM35no2tINOCKndoIcuflAbwSq8SAKDGUrcrUisthuX4+Y
ENqHkCOC+gmI8IMbibffwsbWuvGgHO7TrAjX8dN25NhXclyXHFIPeCMneYK8mX9/6z38prRAhhFy
8boFqv5YFYXFQJ2YYAdTAwL9v+bs5yA61WPQvfVExzmzoxxwRU7vBLmy+ECFQtAZWF0Qrmc6JIYJ
FOcdygzHkM4H1wU0/Ust5fb9b2RmkVSieJ+a3yMd8EVO8AT5svzAHAplYBPLGlXCmK5TA/FDvhj8
TMcG1LZCVAyB5vkl5rUW8TsSKMsN2YAfcmInyI9bcHc/SteDH0+hVBI0h6Vv3vghP0CEznQo1+MY
wvnYAidm+9sbOblNqtL7NF4H7/JTDqkH3JHTPEHuLD+QO7KUQioXxmXiUYYZD7ljGhDzwlAT/lot
tm+HLdd59z6dv6Mc8ERO7hR58oGaBUqOoAIPli8DjK5jOXuw1RA4K+DwG1uv/5ArRbF+9KriuSzf
EXBZrg/Ih/w5UQ0z264qx+zS37PHYEWTKRUOCxoGo4vLkq99axnsMag/BvcfggD0JSpzwB/x6Al3
Hb/1RMftseUr5ZArML1TlBqomvooPQMrGeTmIZ5C8ase2eeKLJ8E63gvRLn97Y2ekemqpMrFFnrs
O/knrmwph1w5zaKw1be33sHvyQqEwmCVAiHBsNeLQ3HEQL9gbEAUnxGor9iGlfdFZfVcr99TObGl
GzBEzuwExWT1kUkucgaFYAaEixnVKUjLIA4mXX3TNHSOLEDZFIwdcqT5dLGO0sIT76kzWj0fkA/5
c5ppr9XlxwmMTLNAnRHEWBDsMoKKCnqoXEzIepngcyL4z3gpRhry5/I5L567t57p+EImmbOlHXIG
pniKkrN86y385lIGjowu67/At1SvfqD2MTLOMCTzQXIQBAZUhHnImeVzKx7fkZWUnNnSDjkDUzxF
znz/OM7IGn3CdaiKNHXYHfFLGgzKJqHIBVEQG53Lwkq+/e2N6pdv93uSB1vo/1717yiHXIHpnSJX
Rm+9g9+UF6hfIZCfh5WMYSgvHu5bNfkZuDcbJXRkf3eSg9s/WucJJI7Xbz3VP6xlA/ohf2Cip8if
D3T9YcMkRIwhcInB+4fUvW4dahoZmIF6cZk7Rtss5sF6pt7wewMzqwPqIXdOMwhw9YFbJwlIj6wn
Nhjo+WP5SkgKvGyz+GXX91UQQu3Le7Z97ygHHJFTO0F5ubp5a+X4vfWMEtAyFpTfQ8kRpGJ+CSxj
HcFOMKX5f13OrvJnN3mHx7+lG7ID5nWC7Lj+yCgZgvwKbGSFMMvrASH7/j7sbLGIBRFNBAeMyLAy
GNL7y9f1cxwXXViv37WX9ZB6wB05zRPkzu1HKn8QFtiaB/u9OFEJfnyoXCzJPSgFhwNFmKmKkw65
c6ui/u9X/0P6AYfkVE+QQ18/skiJwbEhsDdC7jfSKRT2DTkka8sIbBb/h0DAV5AfOFfn+R25sj3S
AV/kBE+AL28/4maV2TgRB5i/eUISxM5geyvs94Y6GUsVJR3KEGxxgRoZgnSOTRnJkXv79le4weFF
//xYxy3oAfnBTE7jZKS7r9sXcsyj+z3tLwOZOhTiIwTGsqoOP2SGOhkJMgJHCy3vyrX31qP8AwMU
1UBC5JxOkBXfPpAVkH8Bna7Df/KcnV/LK2GjsQEb9jlofWuzdWL77jfu/rfnPILDXrbAY9/GcYa8
Eg54Iid3ijz5QGsMzhWBDZKvQeNfd65aZ2CqGXA+AjLA51fHKOyvVd8EbP56lyW2oxxy5TStsPsP
5Ip08TEcsUcgJbY59GiwaCmXRdZd6K+Bs32u3K8hzB+75Xs8l33aAWfkFE9QXu4/Mi8G8rA5zO2X
nRQIDuABlr3sNVaSdMCT56L8tPvo97X6wWvenAT5y+mH94fkByR/fpZT/P/BmX8+HvH1CMnxulxP
1NmTeyckvj2qVnE4C3NA+mIkHTXQNq9z9vTnZ7CJ9+w1eYt/N65e6Z7XRfnnZ80wzjiUmIGP+rqd
v4H3/+dnqO84g6pAOE4GFBnfLIexjIj9+RkScJCak4nql6MyCukKAQlU6oA5DvsKXlKp5utZn9dJ
2EF04fVlvPQ/xVV0nYi4LP78DBvaPn9KN3jyKeEYARB6xOUZdrAxVJ7LAeOP6xsQd0DH/zfEfh7j
JmDPGUmWLEbkrs1CfZx6PZ/i2tDvGprp46jP+VSNIkvDm1E9j8lmNAyDl9FjtOpWCvkYLeZr4Sbe
2K3TbK4aKwyz1N71edtlc1M2A5jv9ukWUSsWRly2Fy7t88WuCVO+3xU00uZJcMEzTu7dNIwWxODu
SJPdrIvRpGk8c6obGb3XzfIpiMvmym17G3veJDFz/zzom+4HS7NRXGJ+X7vtOeN+WTo2Mns6Dp3e
mXdd5szVlZFyZx47rpHbu37gYHJZ174ddMidUNPp7DInvju2mh7P2xCb2TlsscJz1feM6kpLHPQz
DYR/0fk0Xvi9lyxC2XhOa45ClNLRYEB1VWOIPFkEaaAVtrpML7jbBAs1FratNnG91p+4bleft6S3
Vn6R1+du6lgrT171bdvaOWfJOMXTpCDFN44y7boMk2AaaF5it2mdrGrZOFoAjZl1Nkvjxi7Lxq1S
m0ZGNE4zl09JWa6wW/YrN9XoLYY9YhO9dtzzvM3ZreemzdJNi7ssipwx8hCrb4LALy5bbwRHxhY3
FQrLG5hHfRELITYwNSBlxebCd2eqa/S6e/MWkbpRyOoLkifJrGlJktlMVN28sYL9RsFS3Wz3BhSs
pundC88tsur8+oLiJrzKifBuHUdj04IaeJRTw7ttiw7bdVO0Y19vymkWlGSOsV5dpmZTX1g4EyvW
+sYktvrkRm8tMmJa4N0HoRnbTcvreRpnaJzobTjym8L/pq7C16ui0cQGtruC8nH9wg89Y4LDXIyw
GbMp95zKG6l+E9ds6kbcvahxV43r3stsrWi8W7MN4os+r7MLt0XWTVrUuV1rkf/ktc2kzLzoR+l0
eOxRTSxZqTsLlwR07JSdc55UlNlR6rjYhtOAmA0ffXKehnqy8jovWSEzT1adbDKzYXbL8/RcDeRW
52GQGxjRvJLZVpY+mlW7zJzwh+5HjTdKeaZdym4c17U3SsxeuyRV8gPEEyb02s1jmn8p+hkmfTTv
WUkymwYUz/04DNxxCQWlE9L0+Qa4GfcL/NNII+/CjJiYJJ5mjKpa860p0x61MmqXgemQVdTykeWb
Yf+tDpvQRplwrdi23DK0MUs722VBd8171m6amI6BQuxD3Naykyzvpw4F1DZsRy3Vu2louuJL4iS6
rXd59Cga96L1q/aeFfnKjLNpINcR1cCq58yZXEdUN1KLya4PDLxy+ljYZo79RVnjaOnl1ByDuukf
XActjEI3njzR39KeifvI4s0EMcdfJH0eLQXsXdug1nG/8GmU3O+pwiPaBWzMgXaBCgadcqj8kSFa
UDRS++xpFxNHovIMz3oODBHOBA/80Na5SC+11Eguy0CHvroc9oeoe/1fLoe0RdcHI61s6YSSHt1V
mXuTsa69ioTw75Jm5ERFNHKSzpmEks2qwUZPYQ2LgkUclht4pCcesdWoJSlaLXcmCm9H9kqxgzO9
d4mtKP79N7I4X2ZxE992Vh7YRZ00X4Se5wvH8PwxM8p07Qb1pdsS91vENTGjlhOdu7mVrut5Kdxg
XURJcQ4HgFsXRhgU3zQtmkV+YDd9edu6fXytGSW7ibxq6XZm9dAx5l30UDU/wWZZPcR1FtlRXnhX
ESvci9w18QjnOLJ53nk/aqfoRhFC7aKOre42CrJrU8ILq/UmKOqdWSZYfN9XaKTgFffN86709akT
Bd4PXF41XWs+OF2sXdRVTicK7NZ0VvqpuHO5Vc5L2gdjp3HFD6L743/5+iyoxDiwbeDUF7CgdTi9
Ekpo4Pw3Ob739fU+sQoDGeLJxwEJxAhUl4+C/gdFvTFqOh1shtQhN1VvgSpPuh8o5MZIc8ti0Rcd
ufFc7b4DgT3HTeKPu9AJFjlBwSJK85crBdOs6DqIe/diAFe4bWW0ha3wdsO+kV3nJIc3fuR2CoYK
f5p61ReT0WTSVlWzQGXEFkFu+ZMo6d2H0vCvTCnczGHXmUHRvULVPfqCWvf6HmpihuZTopFrP43w
veF0yQSn2BvnXulSz9ao1qfxtVU1MxDJ88anvmvLKxTSwLXdynu5Ohwd4mmtOG+DBCgO8RKrwJd6
XtGRFXO00Lp+v+EpnvnEyGcD+A43cFK0UF2DJYuyjZwLEXRdZe9QdrQKxpL4Sm/C9kKRqkEFH5JF
HN1ogd6M2yQ4d/qw+wrK0x9hC+cPRlcKW5RW89NNy2UfuJ5r+0FpC6FVwo5EapeM5zdYRPlIY/Ed
9lv/SveQfvfa67lL7oTI7vQ68q+w7Mkx1dNBU+0w/1d0vfyF17vsfs+FX1C917Hd78mxXe/1yVgc
mrMgFZXtY+EtrdSlo5bpyTgyqbtUMHW1awI14IZ0ZOD2Be8Ystc6DtT3vf4jAUf0iAnFiPuCDL4T
IXCsAJcbSKCa2hwIcusJTfdyoj0JH92WfW59sUzfXxaBU4+URINJ8FjFxPoCpo9YZq9wC+DFK7zu
RTNKMr2TJsRjawq+h6/gxDUfQ2ctcn7Dy7CvbBBuvHBev9rNlYShvsgmvjCozb0CAaL8qNWwatTX
pq4UImhHasOJ1HBHBdzc3MJOPMp6D421BIziLAxSO655PM+kURwlBE09RMRYdVFshV9K7G96icQg
jpvaoo2SuWA/+jIcWU7H5mFWFleN3qSjUgTRY8a8ke8Y7Y8IzOTJDsNgTw67LGrLmJmEBHaJDTCy
dv2U/Is1IP8lhyEXpbMLMSbIVUBIdsDFtOoSE9Yg60lzQ8w0m+FMnyjHMMHTsNK1r6oTBBcNS7Wv
qTCSW9Gt68icO4XvLg0jB6vwtZs6CB7Yb5zNKBdm/oW73RiBvmF9pi8IDd2LIkX6gskrImHqSsF2
o0nqaNMdnrpqRHOD414sGpODD0L19rzM8uIq6N2XRg0kFW/BKdzCFEoPSnakBlIWtszOJR0cOPNy
G4WtEHnQcfttSTF+lRTIAYF/CAVucEAN+PSHKs9ltdBQ65EnFpfuqBACL6rXxigEfKmqX5YUrMPU
nZBSFJc7UBYDY0JRk0kvGF1pIqCroAhtn3jFknYVXemyUXDh03DCO0xHgwE12vIQPFtdTMqKa+Us
6YUZrlBS+2OhRw9ZK/CMJay4KtqquCLySsITanQXG9zAp8EVrYJ5TWv9rtcTfm2aYp43KbkjQWdd
y7EMWXtjhexR2nxNkrCbJLqWzYom9efqym+6l6vw9Wo3urtyG9OfB3qRT9/mDdSI/iIAsLfKgFoe
C8msOEWHzPFMzwn9DuVPQRn3BZ2YKT/PvU5bhlZ2nWptPVO9DcjETm/ncdWNXTggZxRu+hJbjfuB
6C4bM591saUtSeSxetrxZO82akDhCgjIj8ukKW0nzf2Rn/Tad6bHN0maY9eGAElXmvC3S65bPc5+
NE7qjsIyRrfI69tJnGjOMkuRP9NFnM0swyPLAJTmBDd+fkui2B91hef+kHf0AhPJO1LHDW4s4uVT
qqXELpsseqQITbO26R5EHTmTXjObSxwazrXCCHOjWYW+79ul+lzl59nSCi1M9c02WZfajLjhefU6
skNM9CocE7eOR3FDii+8Tewwa71bmnHvVm8qfSy4VZwr2CtG2WbBGLfOTSb9R9Z78bnuOGJcyK6C
idCMzjMOtp+pPE73tR+Dp/ZFISqYxn1/3GO/+KIGdveKlOMa69TGhVZe0sybZKUVryq3BX9YXpl6
lKxSFrM5ztzJAK4w1KCkVKg7IiYpc0n5eluFoeAKTRft5rYKNCA/vG3Bk3/R2XLf8+FqD9XRUGoL
JwHBMRoyR3f4sZeGQH4XxA7sSI/HGJtGYld9Bh46AjfdwFY0V92MOdhmud+Pkx58QlsNDxB9yzPN
0QZdIbXyHgpzh65uqbrqllbKrkKdROfCL7uVoCTV7dIJq1U6V5C+Id0qUGAz9Z1zt0GtHYJS1+3d
OERtK9s0w2DaY9GtNsMvd8EQRbLzPGKTxJ2kuVWVEDGp8gX2kywaq0vVFFrozCN3ojqoofliD3mH
1skRD4ow5lo4gZP44HYKtLl0KgEKyCTOuVOEybKI4+48BZvdNiH2tlQw1TCILLS2urQac5GiLp8Z
Xum9wHaIHi9f7qBgPGUcSv/fMtrg+KFfvgCOoHRE+v+wQsFJHodfgMt7n/G01H4GRTApIXZBbC23
sjFOqnasdMROl1g1b1fWDwUQcQqoSqd0EcnGQd+/4CuYouxF367qR1hJ5F2lltrc6/D+mx8Vvvm3
CR9B0EbFl0g2tXnjIZpdb2wGaTiAC76DuFYUXKf+glb6qAW+fAnKkN1yrXbHBU3o1HU4u417w58b
mZ7ZarTFLbuVBNSBdUCBIOIKBE1vh0URT5Vto/GgGoPMJBeq60ZZNdZDnFwgGUz3nO2oirzvRlXk
XY0iiTygxQGK75KoiWZ92v7tdHp07SEv3jSaWz/1aYBnCqQGKyusZ76e/x3hIr4Okd6PWyirh5lA
vrw694k7rqXl6NdFMOr0jl1lHarmZsHSCSsc90dhaqPc8chD3ztj182SqdNW3hiUi3dbZ8S7xUE7
4W6pXSlQK9oEDNnUGzfMBx1XNfqEl1V87mmiHjGc8KuMcuvKlFcpc10boinhbDfQBpwuM60fKbQd
XN2kKuN6bwBihb1NkAbGhnBoP6/zDKIbAVhzfppcI814LDuzfejqJD43MeumRpp2D06VXBmV1dwE
nvcvC6EJ5TcHCyFExWB7KNROQ/U77LcyBjGwqnGsHGV9+7PNIdKP7LjVYtugLVuCnfYlYZGTjsyS
/k1qj897H9W3ELYtLgIzakaqq5o6/WrEfXajOrqA7wa2OTrnquvhmC1dn31RvcqJ69taOH8HYVbN
9VpLVxBbpZs4V9dpk6RptLmKYW1iVaHFvXOvDoPRDo+oKBavnEnG2VgLL5URFnGwlIM0RGNldyWH
Xd7xaFya6TmkvdiShMmtCu6rJg2ia7fO05XqOcCCSQhHlU422QA/N3b4Ce7IqAYD9ZL6LRmrq8ho
ra9Zly8aGadRcNoF9JKXjvW1tNIhnDQIzCFf5KMGI9f5N0uOyawYmIyQXVNZMxP2K8IpUrA3Sx6T
QyG+ebi0WZlelF1hJD+LrrHGsePkszKqVn7bBZ3dxl67dJO8XaqrJIiLmZEXK/DnCnapkGU3ahy/
szm5CVFoLnkioouUc++y1Jpoafq9MTHjqL0FzcLtXIhobUbtPKjSAgys0LLNOtCfzK7z7RixlQ4x
wSUE8WOIcFkd5JXAIsl6ZFm2EXbxdWwGNjf7aRU5uu3VeiCedfg378Zx50WjXqqeXWN4olhYstnB
6ji1EW5dGw5zwhMO5l15k9TGLHbyi0hvyT3xvWTcpZTNWKiR+9KwFo7O05sq7Jobv3TmsAQG31Lz
yjT7YAGPEizUlWqsPu8K26/LeVKE+ELBcl5Dhkh30XTjNkPi6WuYFs5052gr33zXVY618rtfcRVI
YRhaOnFYXc6K1O3mu6av024ehdFFFJX6BSFumtm70U3f9CBhZTj9jPkNveqNZlzFUbYksqdAJWid
OSrbperBGvMCrxMkzjsfNaMdTKFADucHrrpi2kCMN//pExRPmrI1ZiQ2wP1KO/d7RGIygthlN0+6
KL7Hub+BJ46TzDrP9ycQmfO+k6SAWBTs87yiUWx8wbS8MyScQYDkPOCtM401M4YkUuf1je1kLe7m
ddsYtzFJxF2ZnKvAEy2w6qj4EfUsT46oTijR3HoPzRXnmc89OPHkLWsBNgP9IlKwNsLOYCieMxGD
A8EORaolTZzyuCc/Iw/kRZ4fvVCNZvX+edaFpb2DUa/saluHQPgGJw5DtADJY69UCnfQVfgMdbEd
RjAlMytvPa3vLv2aQ2BUNh1DI9jE3K52IEMUyO4yPb7I9IRu0DxiBOcGKqyRgpEmwGOW8ewccasd
pW0RzXCb8a+ZoaGJQVLI6Mpu2tP8IigtD9wO6PpdDPnAJC1t1a2g9vOqRnSpeoHXJ19dtiFUkMio
LxzfN69dLh59FMXzyICgc0Vbx1YpsE46IAMYkrDgEG8H0xhkrje5tgFdRaxuzho9sHvN/V4FUfCt
qGttgnUPVErnOkujR/U4ZAH6jnp3hnBlPB2iBiZoHypRWVbXY9G2zdTKPRMyL7W3smSTIQjnIuSN
PBF6K4NlEbLVqOo3VrsCZ4/OtFwPka1gvGbeKteCckS8Lp7s0WWabk5DC+oAMs8Lr0hf/ujhZMZv
vgFmGo0gOKa6edrQqRl48UR1Cz0UE2I1znSDHDreSA/rfK66rpY9mMyrrgw3x9+8oBjBBoPnyqkg
mQjnDt12LBPL1MAPSospEOTm5uDfiisz4ebCDegN7RLIcyqHDEc9slMMsaSdp7Zzy9SonkFAaeCv
aQ5KZi0W1iXvHVh9yqrzLzNBZ16LItvXLUi5d8WcyMaFLduQMISrPgkSWO34eAdSVwpNYaiualBp
FnPHwcUUsu7C9t3KmuqOSSZJIsSDkSSdLfquXwaN63zj3ZVn1uIBOcyZ904cj1RX5xEdwzHX0Ux1
kzKe1zF2bvzc/+4UxjrAnTl2Dae95LBp6a70wnke1t0PBRcSrlN0FG5CTP1SaKS3VTq0NXgwUV2V
E1XZUDWwS5vuYFVfXqQ9mmkFIksHeck5KD8ESW/o7hr+2nUQi2yWUTFVoy7EProNdp7p/rIXMyfN
yNLnfjZxWxpPSE+sZQtuuO02TfYdAgf9SHiGM68hMnmXVg4Iu8i+00CjU18Py/OiR+n3TKdLAZr9
1qIe35D3Em1AHlXaWMHBVKITJvyFyCxtr/yBJKlv+5FJLlX5A1gC+KroMfABiia62CxHrAcr0arc
4Mqs7kTrmJYNXjk4B5BsHLdCyye1DwksBYPzAiCDYd7xKjlAi9lD0IDnY3upxr/Q7qaH4F4ywjzW
xoFOxDkjlXeLeObIwUzWPji1AadivKUh4B8FHGgI+Me3YKsP7LiCnYpw5LOKL++l88xIi7M6rtMf
qUPrUQT21xzVIs5tIjC0m2vDYWxemyka6Z5BR0wNbRDU0KbJWTr1GxHakPzMpnUUh5tANJx3kE0t
+DYnyuVyEiOdJloRTpRDZtTJy6hfR8kXDqKq6hdUPYO6qorqLjcrMdvBd6UQzXZQ4auaiB0aR82d
3xc3iR7bfRyIu8BvJ2Yd9Q86DkGmRKRBiCvvHnjTtzaHGO8q4M0GTevNehm1mj5SBg9YF+jcYVhs
8mMKtrOEBhmNHfLAnBp0d3cGPSU2WYzdTfW2XpTEt654W65UXjISzResBc09zVk2oX5YLrgW8IXm
dt5E0/zooSD5Co7G69aVChBD/al744AutXFaZleUge3b6OgStHb3QAoWXRRdDvkC2VVoOpQyLVJc
x3bidBmEtdvoevctu110V6ctutx8zMRI2wsSgY+rUFRTyg/fM5K7qknQ5Q6+w1X33AiNxpLN/fyk
E6Oi9/IROKnBDUSi8bgtGJ+knPk3qtEj8aOPaDdXPafB1rUTPKiOovFMR5+RkhdQLAM0x+7TxgH6
FxMLCuN/ESColIeNC1BkBDsYf/FagjYoIsdL0h+lp0eXEJfzliHl7rItumgUgPMxZgWLi7ECHhtW
A2XKvhcFTefK0Sz5VWW49Y3qBHlejHXH8qaqq7UVXiKnvdk4uUGAnrPEdBd1brGLDjMxctqWNWOf
V+6YZGkybvLOuMj86l6A6zNJhAcFPH3PrxhtsAnxQ3JvxdS/VDBDhgv8ToNcnJNNVa/vaCVr7aC2
qalTWAGTpKB27PD/oezLluzkkW6fiAhmwS17noeafUO4PAASEgIkpqf/Fyq3y+2vT3ecCxNKDbvK
u0DKXLlW4t+ifFqZX4q7QB5sFuYrEy2nlc5vSGQvwirrH8yMxi+RwBFltTNmTcJo389AjzEdr/ST
mhX9pvQncZT+sFTwls6hHMfzVCvgjE5u96tMW2qRR1qESzPUWvaXWEb+doyzaZFlWb6tRtEts2Fw
7jlpu+UEcOeesbFbDnOLzn1VGrkny7jthDkxzsgCqfQyvwa5i7TJfGnn/JLpR9B3NdZU2CvkseND
FDJynazuzWwdbZVN605afOM0fXbQioa7XKQ3VQ7tyVDWlCvYLo+bFMlKbOnmYvH0xhhpT8b6nGEo
b2bV788wM4psGBMPT3zyuS+azc512vyk0u9/dRuTdG5+AlRljM8t0+yPZizV3z83S9Oq/VPXRk14
ng8rGVF29JCr2yNuBBmGBv3JdiqQZaJyAN6XF/hSA/qsc79LuKqrrzVX17j005+heu/EGIIF4chV
BQbh91Y5X0QYi7eMhdlCIOGxly4CatfyyGl0KTlRosipCNpqJxx2i5jwpmU+95kBET2EOXzAzrbm
AHzI6EJ0brb5hOYGUa6ruDvhLrhFWe5/+90oM/rRQ//VmIeUQy5W3rFDaJfRycpbPSV9A2hRB1aD
UASdsQMG57JWqVyLnhS3ggbBXtpDkeRa2eWi9YNsadksXhvnALtPc6PjpbSiTQ0S2/Fz/yP4Ntbw
9/jiY+vr2rvKI2tFHNAs+4KVj5j/6qS+ftdFyJPOQbIn8ON2T2zpreoGOSTC28TMqLRTLFXTsBPX
mpzD1JcLVhN3Z0UVDt0oDg4SkeuhmS/G/Lw0tb3pvTLffXbpkPUbb8T755+dptUbAN4rgG/52UU2
8jogk32NLBoipJrIpiO+lSZVRLt1Xof2wgz788RiyCkijwyJzJpuoqKME6/z4g0tm2nvcCGOJVPO
WjsNbh68z2jRBil5qUnwbZgC8UMyLyExaHzJlI1bq26Gd2aBS+HqNl2OAMWTqKuah8rKE5SNC29l
G9UPFdXFytaMrc2gVyhySa14bQZNV+YIK1EAJHfGtOyyPwRZgAC/Z0oCpymfSuqVp6mWYikD8HHX
dWvzVcGRDslLJFegDkQOxTRNp7mwefijZbtBlUiB5MvnHGNiuw03kT9Ye5bmLkkGvyn2eUFfh2qI
L2nN40s3t2q3sBY2k+PKDPSsGrZpk1kJoheyYGmBbSUaxlfXReZsIC+yc9NDNsh2IQDx1Nyn0/Mk
bBs3rkvv5pJZTzqt06sF0PmuAjEcnLH58jnuNX606uXgLk2fa7dfo2qgcBQICGabciyQKcnkVxXw
cIlXuFbHorfJ2XHGfoE7hX/7DzNkZjvrXvqvHsKzewb800OQ8WQsGmR/WPMYPA2knOeZlWOtPq15
bAxD9oMDxD2UlaZXDc7cx/NWlwD9ByChH+66IR6LtjukPgh7qeTnUTnWcxC1i6aZusfUaru77Qi8
B6Oynn0RDMfaK52kn2dR2ZMNrXO5MqMlzdtl3kqwiyUoBOaj3aosr47SfwQHXd9Vmyalv34Dmnl8
ozJGk5ZF3nGY3LvmZCrxlynKVRci1ev0UXs3F+RLz4OsgpVK20tgiCtNiwxZXiiA9zMf5qOzHINq
07lIpaYZxREWWojNXCau0usEqLBWf6H5zvR8dn9OzZ2AX81AyZ1hnmoTK950EtqIbVHZ7goYeZuA
XVr+aEEuc6r0B+FRgQyBUk9BGYOy7+jpOEjHORArGfQCTqK1/CDzlMU+Dqfuyc5Is++y6I9+f/Do
qZqqd55x747DZ2GXXvxokJYqShdx0cu7sWhKXp0uTT9wGRcg6KLTdbU3g12m4iUSceXGmIUXqg0t
iLs0nxaOzbgnrkWSIErbdedUFJBmjFxx2gRH20dmpSFOmPSpyt/x7N06h2VPvocDTLrcW9tFVZ/G
OcOFaHrTNlbxnZQeT7AF64d0yqyNzsdxCxZSdy+nSCdmCmVAW8AC+VL2Fv4iXQ7ymsu7/4GB+//B
mUThZALl8fwKSs/5i2nigdeZObEsvxQFS8Ku1lfHs9o7Uy7by5bVCVhL6m76JGkdbPql3hjTDEwe
+XvVYDnbsYqV9RCEXSKmRTTEnCW+/myAW8Fvnp25K6BRoAQQT7UHc0l5UK+rwP46WVZ7EBkZZOIS
tz3g1UK/phjTFwrrTPNz8R9rzOcMY4PCTv81ejXkjuqPlIE7v3ICL/MED3oup/P399U2dpv33Ovf
3E7wNc8cmnizP+HMF9OSeYljvbDVvSkI3Zm+YnYq+jrAAPIA7YZYHk1Mp2ZFdOLQKh9ZRxACVRmC
0dC5/NXq3NL96Bt+t/7/5/Vus1ZBNm1MnjIAITjJfQBrJiw2ZuZTdjCJSWMyf6B/mGb0c/LnWlV1
UfLX5E8zaxv8oNJKF/bgkGNUVdUlGtmWz+wOcwFe7y04yuNuAMDmD+UUi0tIvAUEqPV7w0YrAUdZ
3aDTcLeSIYjMI58hLvC8hA5d+J2lSYu/9veQaSvh5UD30sGWHMpWJtFQitdsxJZv5YOzMaYYyKNV
EXETLpJxYOedUf2CvxZl1W5zS0NqYEw6TUnYp+Opp9347IkflE/itS+FOHh+NN/Z+GgoDYplFdnt
3oyOvrWIc9GAMGoPCCfwG5gPs3mRrc1v8GH68WMVdeKmY1Hf2y448ywPVkFAi50GsW7ZDCRASkOm
14LOHFlWF+94ON6KqPIePJt6u7Bw8nUb0OZLRN4tRfL3vxam2nn57/e/G87Z/j/vf0BUoYsaLBBs
26g4achRf6A3k4dd04pD/hwO8EWe8bovf93mNBzXWbnUnU4PVuilh7yrb3mW+RtjmX5k1kiTfNpQ
0wB5Bw1s2/c+340hRYyX+xVfEFc7CUmndud1wXCv61Beq1AvsqYc76ZLVEO37iyhlsY0A74bP4SN
BmFwXkQgzjm2+fRkLHMZUkdC3AVUpQPld0Vd6JbI1JJNpdNpNVBQJeFk5ovGVuUxABnhZSjASoj4
+AQmXbarKaGLvOsCNdOhpoWLFzUuzUP88cibR7lQ1cb3m0OmbTcJcCxtaDy1Fx9Jr4+LZL6b+GVQ
/jGQz1PMCjKvMJOFDN8dLw2hn5HQx3WZRnIqZvVB/W41ZsTYSPRG0QKv8/w2yBiE73miNdhnZYfX
v3AAY372FWMygcV2ND0VjqPTJ2Sg3KxGli31kzwS+R4KEOs5o+kXH3v/xVhaXUq/ip64m/KbTfIL
0k7Ws6vz4YASfsWiCbT1DJFSsQkBtbY92Kl3CHDEHXs1vbX4g+TMDh4sikud91USS1ofTB+X8aZS
fNykVHYHK7X0warG7hCXbiSTT9u0PudE82xjIuw75wCZ3c4Zth9BXA7wYp+n8snQKAxxwrT8XNfJ
UMVgmo8SwV4GKPlzXlBBAdZadIJ74PgXpwiCRdjAg/Jm01xslQUX4cvbzOjdj01QkER1LD01XZr8
NY3Wakw+1HH2lPoH1jb5xVzE0LBzNF6NATQQsDOQ5edKu9NOTD33EzNCijn55DuAbeelMW6mQ6To
CTsOvQ8tScqqL6/GkiHjyF8U825E7+bCS6S4Juir4F78q8+XOXx5GS046/KTaMbvbdp5TyyUkbFk
Qb0nak1/WMi5fVgtd90nxtI/xjqIopaAXvkyk+G0D3Jq701L9cP00TJ90GF6id2XIOjrst6jHrTc
e5WTIt1GtCiTj7bjQ6fIaSkSgpz3LqrHcTdwXR7dKIUezxrTs+75tLKQ6rxXXBZLX+TqSQQ1SdIe
eYuhK35QxJPfAuHgdh4UFAAFTfyuQNDRNk1CWMYzyDv0kddW9B7m7c80VNGriKs48aXDnyqoxJZp
BDHSf99Q/6HcxetCIxvBIzZVbKYY/otexcI0F33dkqdcpXZijt5e6npR9rTcG/h6sKBUlbZd7s3R
a0Z50f4atZ3y1+jnWjPqBsNOu5W8/af15uPMgtwFwzhoGnc8iHoAr0XlIvlLERBqUO4RDHdu8gFi
RTTuj75btAvEy/2TbNJmkcVh/+QjaNcgu1qWe/H9Qr5MUTHtB1LNGVmYQArtVZR5IzZJmGFGQKWv
VX2alFO9BEG1qMe63OhAxatM5eEW2p96E3Ru+KSn4G4CwVFNeRKB8PxA+yDYtpldbzJFyZPVefcC
UqltFuT+1hvqvd1W4i2wQM2HUto5+Z5wD3nsBqu4Crtn3obPBuX+PZW34tdU0qXOx9QoHl6qXlpL
KCbJyY8gS146JbRTtNIHFefw6fSYRScXKdiTp/ro3eXTPcRD+W579Q+SD+GbJ7lOYp5OL1CtQRIZ
ht3TQCDC4LGrH0oqxmWtAVLYlupWUZ37FyGsbg1icH5OG2lvBu2rY9j7ZOtaQ7yPI8L3nlUNO9L3
9iGq62o7hhADxkVVbPQgyVnSwFqF0ThdXdCCkQLs9V3QqlzSIlKPbeMilndF/4yNy0s0H5zXglgl
WBO99YVM0yv+J803OAAnMtXkR9Dzta+rfJ8habOte/x3Ol+Ul7Ea65uQ9ftAPefNyXx72WZOvWct
hJBO2Semnw+KbBpw29ZDRuy3PAu2eRnlj72+DHi4d1M80q2EVBpKqbZYIKnFvvm1TvKa6R9jHWWJ
DrV8KtIyW7uB5R1ULbJTlAV8Vdp19sL68LmPJ/3DYnStdeCvw4q62xExzaLymL7zKvXWnra7AwGb
FRtiJte6yeVDyym2y9zj70E9rR3ZqAOrinJBmIwOSPyTj4sxQ2Tj4IME+dIMOMTpm8Q0bU7RNJM+
mvG83FOTOLDij48xk6NC9QtiV+XOteJ2OfR2c07twt3rULjrDKzFRxAeBQ4cX/zw8rd+yqdvAgfz
YmiEfXPrSWwt6kdb38rcq5VHePRqUr+3WbMwa0QU/dSuXT1J7rO1xq13CDwosy1HEFB48wFwdGPj
WKR8j93woTDex3zxZi/F9Dd6egDz81fXZz+ykg/G6lMXooiyaD8+4//ZZz7E/IShK1+5B5pAWETB
EmKh7FF3dXtWPLq6Fs0fTVcYqH2LZPLFnruiuOEQUBb2xgzSIOKgkyEZYMzYHYHHhRuf2LRdtEO3
grzu7JWTuoTKUg8qLw5ZyQBjOV25rfEe4FU3o1qQTtOkc+P2UnuefnB19sc0PYJpyeMXj5FxKwHT
8bgHi9eto+Y4BOCumYsxORvx9wsCsQR85F1Tp8qutNhDmgu80nRZffAFL5dQv/qmEA86aAD1yozC
y5Co1PnfAlTgDP/uoOMFfFEElidSq3g4Hcf+i4BTe4JPFRXuE/KfSMassdfKfT9FmxC4262eD/Ip
jjeQbf6y5rFPax4zM9V8rA//NvOf68zMdv7M3z/h97qCWc2mb8SUpF2KdEqqe6RX4qPdduBMRuF4
Nj3mMoIstbFoiVIE/z7QhiWiAAMURxG3l3Ej9jkLoGSYU254wKtz0KRbY5mL3xbBBhtFs3CCvGdg
IEZ60cXRuMmFs5jAW4IGUMcXMhbpvvDorRA0vpgu07IKpGt0Nlk4Mf41AHSrWQuejWcatyufT+41
m73WkddyGTKrBu1EBA+5Q+0D/AeWjNx9b4DzPhZO9GNSbv7UOF2/HkXq7J2UBWff93IwhrN2J6s+
XgGNgnpLBXciuXxgUmwYD6uXUPT0GGhgg8YcwFfErhWodTMI+TJObrGwnH1YSX22SsGXwKRc8O+r
EI95H1TnrFlNTgvKaGtZO7gSatVxiGA34zR9DdyqT0bWqRWQ6ehJS/fuIdn6jXdIoQwVJCGgBoXb
0kMm/T/MALpZLVXquBsIeZz1JBWSGi7nJ8TAcsWlzZ9xln2HUCT94bpvWun2WkJZ7G9T0mQInWQA
9KYMrn1ZOXsKpGQF0UXwaktrnQ8B/+ZY5a8Z+O3t/Sw6W5EQ6atW+u0i5wwu+Ez5BaSuF2WDWNmV
ILmAc1pYUX/4oMiluc6OxTgcBzurM0AERaKsFnrQlgao3NG7PzPHPwNmZu8NdMFJByrsSyRrsYBT
yh7HrnCWKf4z17KI1VqAOn4Kcj5uBwUqy1h0+SEdgmpbRVV0AtxYrinqYt3wF0NRBg8J5THjYbuG
Dz6dvHqENsKtvF1mW+MrG3AGyCEGZp42pwH6g8T0+2k7Lb18wLR54xrq4Y9pNquDRM07mDUKfJoK
fk1jDBJvFv/E0c5efHyFKKLQvGUod7Aqwyg/Klo359Jh6SKDQO/dQeWRzA6/FbZdLSbFYjCjYnff
qqbAL+vWL6ziZx6y8Bsvyx/C6ptHUtfyf7m+wV/KAmxVseP5eB043g0a+JC7YSv7A0tQA3NIqavx
CWyd+N74z5GnsfGiXMY+6GIoBkpWv/GCyiS0lL50fe3dBtdBaQ30s4mturFf5tBhLDw5sJ0JRIxZ
tMGfphkNK3WoC3mLp6g8pk7Rr/NmkPeyYc1iANrx5vHpVhhebhztZEDqn20ov3pjGb1YkHgueO/w
HZI/P/GeJvtg2S2SN1qOX3Ii7i0qBj00c38OMv4y873xS3esaVpdehvQu4noKzbZ636qsoWJ9w0u
gATXcCpcGezCkvhqE1S2SOrAoxtSdvAsIRxHrjISzS8wnfTOEmzp7kioyOAg2UN/NHaaVf0xGwKN
rMRA/x4wU0IZYomZqOJmWPFoeFJ+eDVMQsM9hMq9PM5dFkQDt1ySEiUmon4J8aV9ioiqV3i9GIIh
25YoAVIM31UB5aqbBT9JVN9pGlmvKCgQLBhtnOsEsTr2fwdY3O/lRQrOmFmOb+5jeRhk/s+m6O6T
N2YX7af9lhSDuLSQFSRVForXpinUOiIh31hNK15zEr7p1O+vRT0VDzFks6Z7jEW0RfEElPiZF4kR
0Z/vNunRz231UlRb30v5a1zJ8IAscbMw5mCND9DfXOhcEEg06ZnQoH7MelUeesfrlqY/E9kFpLr6
0VPjUsSTk9ilXPtKwQWHJ38EefzPy2efTVS/8qvGS8yUzwFjginar6BZIkvRt+NycHl5i2sRr+Bu
2Dgoi25TUF4fs3qsdgxu4Z6DuXDw8IBuPao1aoRwZ21nXQT68sRXI6fDvSzjdCEj0T4xVaXJ4Dj6
1c5blnA6el/ddM4By+pHI9v1yNI0T6ZgEwXgoibemCaaZUWW2BWSMClR33RWPHjdJOjPDmSKncmY
DS3yAqlmN3vOplVRsU+xv93MGDI6H2PeLIr/PWZycv9cF7MmX3a9cD/UA7FfhCCVxvnWMDChjfX2
lcwhzpo10ioj1trvSwmqK+5I/RDb2Q5ufPYTSsVdnlbFG7AQBxvFwM5lXHp7G6Vt1py65CFqkMUu
UJrlBw0XePrJ98ap7WRyhXWPnKnaKDgD+yFDuaSshr9Zu+X4VtXZoYhLdWpt5m0IkLwEwGf2E5RT
LnzvpyXVW4Xk8gvRTC7rSE8Xj8hxO3mu3Hmp9tfMKvMDKqUU6zJvnYPXOMXJVnW5AumLvXh9+Yw6
APoHWC5rzfz868hQt0OGY36FMAI7TS3ybdZ03o3kLEdY7AbvpP8Clxlyg1J4/akwMoVwkP1hzk/2
s17BDIAR9KvlO+OA+gbVlNhjEF67Xr01Mh5eu2gc10T4wBpnIpZy/KWtrfhxLPv6CF1TsbCVX7zq
ioKuhttja8x4ak66zfp7kyp16yv24M6z4sort1yNKEozmwDvgHxa+TcR9PqMfAK+Cgkx0idJaipG
gkxzASz/N9lq1N3SQsmpi+kighTbpsw3yBV4h5INEFxkJN74ssXOYJfWsnW0fmThECZ20/VfVCZv
FHdHlkhrxRir8kRQeRi9LntXkwNhf1b4T/Z0/nAMLPYNG/VzqnzvRSpn2mou8pUx47jTC8vCk/Yx
iv9WL7IQpY7/m58e/uPsCz0PALELBr8T2/9QeDv9BIl0WFuPfSwccJs8bzHWU3exe872bd+ka8gl
q8e0glviu5x8l+AFZgoP8efcEbrG3cjOcAswvZDiUdZ5mcjKCz+nc7x34OOjSwhc9x9z548OZjVJ
myp38SHUFpMGpb4sDwqI749GOftBV+yLajt/USgqrj5r3G2FuGObVQ69ZlCNLkKryr5wKLIzOOVm
UdcTBhQUPI0JvAl33glkwItHktHEnbPzOQpePbIeyd95BzFjv62RTX+PzevAciH/o6wMKHN/B0pQ
nHioYWCHHv6Bgf7v3gfgm9QHnZA8ekjtLpkemXwpgzQBxYxtQBRrD5HdQ5tpmo1GOlLNl48R4Y/x
wnT2ZYtM5DRGi4wHYJKG08nwXAwdxrT+4sT8ZfZ9MKJ6hAr9LcRSqA2kuw4OeBc9EMeF0xl1+uBY
NTkqFnarFqU1nlCqJEvmKOgHl0cUYwi+m0XcKrCIUL22PcT8ZlHLMjyWeeQ9kVLC1S8vrivz77rv
V5Hb4imps2oRjiDDQN33lahweo0d1S6gZQnu9sggi2VFeFLUt7bQH9o7ZrP8FIAusPan3trHuf+c
pwDUSpBsjoDo4gP4oXRt8al/FNDE4azsxx8p6M3Kxw0CPh74Hh196lkcrIq4+bUIQHjxsQhha/17
0WiYAg1KdTWlW3wsovNPmsOmj5+Uulb/aKchUiQgAG06P+YrAWJn8Typ7KuDVzwce4/R/SRpDGcX
KGObwpdthyHb+jMGWXt2lQT1GH9gkCgvlczx5pMsg2Vvg79pWU74Kruf7cxzV1oN6wZ4yjYKKJm7
a49W18xnr5zwFOXRoNVtW/cFZQzTs+kyF2PGvFwDeKfHv/r91nUXmvfNSox3pr3xkM8FEJEBgZh4
bn1eTB/LOrll4ogdKuoQt9kPgs2E4zINjs4sQSUh+LRuJMKj24XukxkdtR0cm/gha4Z253LmvbAp
XiNJFz7YA8lvTd4/lLMIrPLbeOtwFi6tyfVWlkY9oEo2YtsDf1+ap9aJRrGNx0h/mGaUh3KXOuMm
kOpnMIdmA4j6a8A4IbpgWtQ51eB/3tPquzcS69jGIzkZBzd31gWx69OHz+tGoZqAzrvdEuA03BmG
6m69TVE9rc3BroarhigzW6JcQX6UNOcPwUT/7J8Q9Q0i4A/z/EDz+M13j+UIhj9X0Ngyna988xsV
XO7g+kfL3uvsbTgF+APwfEq4UtFJsbx6slS2MnHmKLTcceDDi565+mEccrmRkUfXJlGYMu4lnPnx
keErexH0Km1nfAb77PGDBAOul7ecPMtewzcme55q6xR1CuElVfVroNg1m7HOjsp9yEXw1rOBgige
F5c6LdJdbLXtpshi/16K0k0icFW+K3fts/angNbhTVR3gMEVRIT/aljW3z1/DgmwF2jy5xxRK/Jm
Q9xnUg7gvsw5IgK4db6dRIuUkVs42dqMdpBJ1tX4HpFEjIjVU/w5F5ASqHNZEHbUQVWg9lpL3jRv
Vm2pnG+80nYSO2y6lXCSQAQMo3VZ9PETV92jmdHwAgFrUT4pWdYbHYli55S6vusZfDMzCApPyKAb
TxJ72lLN9Uaa+dLbENPYOXeWkZOPiOtDik4SeotSE/rEh+LsuWV9NYdPBQsL5NXcxvPYp6W87A/r
97o0xY3430//2Cb/PP9nug0yPw4Sdf+sheQFVmtl9jA+TvG+sZxe7woOTlIc+92yq2h4MMII08p0
igDIh8ZpSdvUApesS9daoOwPxCnQ4QObONT+ECF7bj8ywuJViK1qM/qKrsNUABWeqcWGZEznGjeq
Qn2iGoK1AkWNDiF21mfix88iYu7FWHY2JJ6gj6wAauOEIt1j326WmSDBGxTX3wmIcjcZt9aZTd2Q
cCjMzmNs1cAghluuuhbiP/09QKXatwbIGrgL3fhCPV0siqa8sjHrzxWFCr2IourcxCTdUqdvdw2i
U44YcjXqunsYXHs6loX+4kxu9zDWwl1Q1WXrMEZWQeKs+x6HbeLhu9syh1rbOlXvY4M6cNznEt9H
5i17J26+OnjahSvJiz/66QZyYLEJa6lveShPJai8byX3liavZCvUJRr7Kr8SWt96K6e7YSjCQyqg
RTEXHJ9gKFY1yq3NOqFZV9X97F2ct8jQFHX8mlcpCm16dnOIyKguSInhKNXFuPKCoV43LPUvDXan
RZ/W0TrqwShIoNpG1SbNyD1K7YsHGtxXB4SZpJKVSFIiJQKecV3Z0UseiO49iooqqfumXdFJ003Y
2M4CO0D/EodhkTR+3n3LIIdvsrrPE+09dsKPfwaddUNQvFXIzi9HAsXCyNyFUo5Kep5HG+ar+FAN
7bANI2ufTpVYOSNU7GXbJTbY1S+T0MO6Ay9uXaUaEbhQF1eCv9eCdPiuWX+NkGz9gZQTMBsSL7I0
j9YoF6T2JWgxRu2HCf+SBYpx6iBbKI9DltObudS17RwsBgrf3MUsq1kUPApWMqicU09G6A96+TpE
8lqHQj6ClfvoNHF5QREl+6mynOcqc8jZpbI9jUFzhRAAlH5OKUK4H9TW4mgX2T2GrnuXEV74EGJX
/tECAB2vpjzkb30I1Fhqu1kb0xrDSyQRHoZu1591qIYks4R48y1aLBtb5wc31ifQNCPwn1FFzCho
8hitGjWbmMyzDR/7X/1mkAHEBFwzTzE2qo19sUglll06PiEzIi51SZ/gnbTncaB4kqbe2fd92z3b
EXZqUMP5BiDJd5y7/Y1HnXcaBrINSj8vFiioBUDPBwV9HrTHtL91AyF7ObF35Bgxo0eFhF1coC7Z
h12gIm4yQjWZpIPoVhLI8jPcGL0C9R7H2mzibaXxwo4dvROoz7wuYjkuetVaKP8SeuLw0SS+RpgE
jyta9HMvy3BARa61yPuz7PN4j3c2XeuRBpeIqw2iz5Ufe9+r3oGHR9V77wfddVJcLtwqatZN8TY1
IPpSRDqjpu3P3n/oI9I/tSyPj3U6QTtcl5BVMA0RCcWWjhJ+6dbuC55IPM5Xbml5FXOL+M6VY9M/
mC4z2FX/R9uVNTmKM9tfRAT78mrwbpftquqq7n4hehsQOxIg4NffQ1JT1Pibnjtf3LgvCpRKCZfL
xlLmOSdFvpXSiHzqAtyUPyga/54iJVwKx3rmqdrtpbC5T12HRSMib+m3RCnsZ2gLy8e8Lf1s6lUl
GJss6tp1r/bKaZwaoMnerrLU6LZdbH9bTIvb4uuBUYzUBu7+PtOxxREo3j/qsHIPfS2SvduGHiih
fb5jphadJWNiG3MjfUAqcdgYlVFfRpc7ay+HtIeU0dXDL/OuzMv8CD3i5hDj679rWemeDCilbvRB
HS993ZTrEOCPx3ZMIT1tSvW5ym6cW0AduGN+g651sutMzvdJ5DWXgbUMca+Mf9HD4qzW+KanGbAF
WiG+Jrw1fCD18quBtOsOQCp111Vt6telDrodoqh7zcZq0lKmnwxZ+65jaN9sHCx0ldu/3Cp/0rCH
8AWigldpKGuIi1R/mCCVxXgWfok6vEIZp+XVKli740Pz4OKrtE11V257C1gZ1XERW7Bj/VW1xHfd
zpM/CvsMlCYEFvBlvtrIPX9xYqPy604Tj5B7aTd11pQnt+dHL0FOMIwUcQXDqPULgUxAXfZ+XPLs
lxrjmOUV2JPYrllsQC8sj+NoWGcdOJIg9qT22ZTDGTEQF4lKT8MjeyNUu/7GYmtcS1etDwhTOo+F
kL/ArcCDEll7nIiFfctFmxwNFkHJL++Gh9ybji+W9T3Rqgi0jGbYaXHTbu0IWyRIFt1aoHR/eIDJ
rbQiHx6H3JRAmHN1w4uufUV4AgkSeLBp4+zWZX7TpSiBAxA71YmyvTN69l4bk/KE/2W6HdTGvnhm
7QVMTnJVfeLtBp0Np6ICHL9nXvhsmaa4Orw/pGCmSkOujBrp3qhvsjODAN8WGeRmTeCuCO9lYEtW
7wn61ULYHEgRt4GoFaBfonVXLTRNn1W1Kx7VsETItLGOFu8y3zA7uW9bLVqPrlZ8ARHjF7Iu/bX2
QO0ojfgnm565Vuqtqk6pfKYjDjt4qr3vWDds+y4tHiNdeohXtuKH7XGIebbaLwUpi1plzqdaNce1
pqVf3IFXQVkY3jWfGhDs5UpP8EENbUVXVggEacHInWodh9y7kqPn2ebWTUxvtdig7AZ+i4UHy7QK
uWVWb1/dee15sczWthFQDZ0cXwclitduWRVnJUIAEPxA7J87Izt5iffVSQ3vzAycr2PxNBoG8/VR
h2CtB5Y7Dw8OyhadKxBU/BH62oCeQBTfy4S+L7psuFRTw3bFkBcbHI7ZrsJJITDtVn+F3Ok3g/f9
H8jPjUAqY6OC0zZXsnwlGq9cS8S+8bjMovGgZHhQm4p16/Ec2amDkgRZbWuf7CRydmGqFBBpLPB9
1bLPwMxkwegKbLjUajiNIdAjuWE5m8Q2eugBpeXGVQfnVNZt20FJqX2ySiffkW1pNOH+6SJcHXE1
B/Av7EagSCjEqyukWBWOyV46iLoHXW4Z19SLcUQFFgJ47m1ijKAIgJAAfA+EIKVey9XImrPkBo6A
iFA95cgzrUDK7vdk03LDXnVjA1Kx4l4Tgzm/kItCFQS/CSP3MTKwS2a6+k1VlOEA5Ol4MBUwTVYh
tJPZMIUmakViI5h+VgTLvkg1BmAdcKAJuOwiAB4fgErvIIBm2H7au3xtA0NvxQwJyShnJ7Xqiz0b
C3wfKlUJamfUkdrzwsfBkY+RHZ3BjY5iiAMpCLCk7TbUeHlDPA2UZKUuwGNrQBu3sWsCpZZ/sssh
OfeIayAU0vBPaVW6D15qPuPzYz+PA9g8oIP/yRB3JrWYhQpW4xQX1B0SwEQQp4GkFuFDU/2gjh3H
6rp0ZBo4Dh+vKaSxVobW9GAmGON1tkHtY6tnLrAXkwsN4LQAjRQFGjCwVDJJfdUqsAGeBNR6z6lP
bZu9XWVGla4hG2lB5kuKBnlY+MyXeBLhc5Wp3QaS+dBFtCA5qaigdueaF56pwcfA27dgWhnQFjlb
3MYPQJ7cmlpJ8fXHYxE7WOemjT3EUfDO7C1uOTeyNW550FMx7srE1SEwBWZXm9nIwvdQg1MLaKrU
wwOyTsZVHQbLN8I4usV41dvBGbKdgqNlrUcj2GjDFEK4AMEadJZq4mcayE2v0sHFScwvHUh957j7
ORglEq3tUG08F4HbiqXOQYQCe7HpSkshnzMbqU9N4zwgyztsupY1a4RNkaKowISUSvYlTOP0K4oJ
TIooSvOC573mN0kYPQGLwtZmwsOLreJDwdJvOFwhAd9ygPdbCz8tU5ca6elA1VoeogPgtWFI7x37
UMhAkZl+NcQjMwWIjaoN6ZUQbzAkEaCcrHo824e2LsHf0BTmVyPiAWZqZQEbFeNGTR2DEojdVrvR
IvXNxpu2RcJGr/d9xs3ZT2raAxJ69iktLW9TJRNO3NHMQ8MQafGgYf2sxbZ4lEKuVIjgPptOt/ZS
VblNG/WwFdqrAcTqCQGCcO5aVZ77ySCTTa5XCYfWLipgVJD/30KCKUMutvzhhkmJygFSHvBdYzgx
m/3NgpKGP3jZuLW80D2mXHmJkzJ9lGBImi0Xz9Ew8OcSaKTKaLSHKlL4s2dIy++gUY0nLLqowhJu
tQ6hmbAJH6wSoCpQt8KHIrF/auOYvEZ5wvdMjZER8qL01QZbZm1KwXY0CkYEtDtjswJ6BaMoMwGV
21R5QoFa9RG/H4CxwNw7HXiLcWmvbBw0j44yAjDYWcbOMkQWQEXEBmMqFRBsAnoMPHD7U45QAupX
uGqAuD5GB1XbViV+3pXUsRBiiaHfCZjomubqXhdtK61q1/PcFqAz/Nojzjc5Y4cnNuUIZDyNph1i
f+Yw1nMXMC38YA29uiHnQmbIb/Ym5Ayn+6pRWqx5i8DYPLfvw8BBQntLzkbX6AGP3XAezWzRQt8i
r3fzXCaReOuQEqI/IR1jxUeGNd2iGM/Ocrzu0kH6fpOzsTq56RHoE/asCL/TVPmsaE73nPP+BSwq
71yaRb+rO5A3FaOXl7aBBB3rPNCLFGbPtkb7Vo/QU5tNHcQKHkwkm0O1gs5tghMzgObxwZWuvNAa
BWcZNE8KtnWL3s+dQmKLx5wA8OnsGEUgfoP19qNAcOpbVcX6CigP65KHVrJjvXtomjG/tlb6qVXT
6BV8ZP2AuhZQvPb66JWnTbNBrH3Y0CjAA8JHjtA70Ghp8qdclN01Yq7x0n4TdR7t9LhUg0paHIoh
Ng8EeKtbkSDJiZoWkEHyKlQHWSeW8+dlNl2aWl7r/geHD5dmrlWbdED4ILIeQ5AwX2z8eU+eCRhv
70UvBj5ttzArD9RTLGlekmh4pF4yFpBALeQP6nH80aBvsxrp1jp+GTm0g9weOTpaNWlGYxMCmRIk
tmJchlB9a0xl7ygyuixmbPirQxZGn8hpsWdmq63jAZniu4EyStRVHYItsDiTC+IROOtAx0y+3y7s
cGC0uKZ9Ah9+w2QzfHFHOwzGBqDmQSvUs6oj3AXsdOBC6wX8dx77bKqCQg3qKr1dZYbl4utd4Dfc
Qf0TGtXer7Iy99Z9B0LJ3QA506hslejDKMg+KL9iS4GoBGKv86pCuKtMjADutSAVI8AyjMUBcmFv
TYKtwiGbGrpaBha/ZeDO71+4LMuPAMSnK1p/mUfdxWe5079wuVtqmfvbV/nbuy2vYHG5W15EEzDv
bvjuTssyy4u5W2Zx+e/ej98u8893omn0KrVuqDdtzB6XP4HsS/e3t/ityzJw90b890stf8bdUssb
9l/d7e4V/Fdz//l9+e1S//xKIe/AsTs0Sh8CIdjaselrSM0/9D8MIRWFWUXmvs2a+62ZlvMqc3+e
8GHa396BjLTUx1m/f0XLXRcfFXnncb2MfFzp/3p/HGZw9JZmgt35csd51fk+y30/Wv+v953v+PEv
obs34EBYtew2y12XV3VnW7r3L/S3U2jgw0tflqCRbPqX39lo4F/Y/oXLf78UMPVtMKDCz8pMBvHQ
9rGz5kDE+9SNu0kywCwEkDsYBUbL8tXaDQPFFaW+zQSK+gnuYUc5DZNjP0TAxAG8cgJJnR/0EjWb
AhqOurVpZt4ZmF8w6MjUjV52rD3sAiu90rf6YDiBiaSSD96fjzQDoJdTuba5mBvVdaOSbuDsQdKT
Lq1+TBV/KfSmO28TF9NSCi4MjQQqxyL7FjKh7E1IPvtFnqdb5KQQj1Lz8hGozJ1ZF80DxJaKRwXR
l5PlNVcaI68a39yNZ/M+AC28eCQ3PUUpsRjBlgO56KGKLVKBrSlWJYesKoHhMhNttSz0L++uu93V
sfQQQdS/ubM3QHlJD79HhYEIXOHK8wgk1rCyof1xpr6jO7HfZ97b8DJgvrvYpgKXsodLKd+m0Vxq
yM97X8Wq03hTmiDvahUYLQZPkAWgS2oQJYRI6dL/4JS67hnoy2H7YQ6Qp3+6f7BCXDFz/d5QJWT6
oOGP0m/2Q6cx54GuMtSu6LqiPd/ZsSFiAfan+AzdTeib+NSlEdQa/lyDPKipcLyFCpTdbRcbXcWZ
0+1Ag/x1Z6dFKuEeeTXaBxokk5PJTa4Ocl8Dbw/MJPKEKORk4S1y/MLm3mynQbLT1dIAXmcfqTuS
AB5dukimhDx5m0vThMnCgBm8Qc2zvN8AAtD5LBl1bwV9PXFd1RqCJChqpOBTCwg1wnZ2v0m8srnK
SG2uXKucg9O5z2Ra7JDferbyxsVZA67U5IAjb2wz6vxhmkm2+R600mKk+7hONMz3oQG1Gj/nJRdb
ounSFXSgbm983TvqLkT4vGo1j83XxNkl9i5kYYF2aAIPupwxcrgHtTGMDLrmdS4OSq3YuA4Vlf/l
utEMrvrkHja864+NpturSHR5IBLjjTudKq3nIroBdvTSGJWAWCei+WT64HLPvKbxKHFBx/7gaiih
pOlExIZ8wYpB5x+F0xCzNg0QpUXm2sd4AkWgQqT6NS+hDjRV0lg8YlvTIBosc1/f34F+0hzg8w0Z
nalaKPivFgIgQfmODYKm0bGwI2SOpgggvimPDFlUCFdCFo8aCLLnqCvXdLNoXkV60pNfg2zY7Aeo
hVxD9URAOq4St0mhYMMangQxpN5jH0jBAnCQPAlk6PFbJQd+I5s22VqQulFyCDHaDfVp+G6dXk0u
og2jfWcLeepUqzt5EhniFfUTqNAfXf2hbMu+COYBBJ+AB+id9nuM4jZI3Osd9JejKlhWaIvkba07
WzytF+oPd2ZbZcpW0ftb+14l9MPvylsVUR6OPmII2odfmPlnBynA4+xD/Q8z5x8ZGTLVjwB68sHw
gz6ugoxpnrFXCV7YtpiKzVGTvV8NVFRu6dNwJ9N5xp2dujhBd1sg/z8L2brjCoFPsKY8kJhzkynn
pSlC8dY1o2bVAiZyokGyz3M7sHH8aOTjepmGqHoYdFWt+bParQnCIWhQEmKApsEYQMBavVYc8cUY
2jw6NIUjT0VS4GDKRL1Pxqzep0bmqo/SQuxA7d3CJx8+OaZEVRg8IKNbZN0Qh3wgkxvrpY/NqIQ8
iNDU3Pd0G3rFvTPu8DOnXUBm1S90laMOqD6y9rzYdZRuO+W6Be0iuHoqQLUrra+srYOXDYofjEuD
sB7+EqC+A6ZAxHoeZqYHqcr3u5G3mG7ZlwpSMrjb8gJiXohTJ8z5bh/sRVYDHYO6eHLU92PG6i3i
1OqT1+YQqlRC+6eOch5xm8vvblNIn4PUfw3ffZnhjHe+0vnMcZushp5ypCEF0AqIo2WeQDipiHYG
9JrkPFzbDBFJIB3ebCWIVWVfo8LONGOeTOvIeArq1bG7EtMIh46ZFtCKdh/vyOV+yrQ2qLUMqu+Y
QaOlVQeZ7ji9fQFmvVi7AkLD+NfZP+0YPBEtrb/FdgJdD0tkl5qnqP2LYoYbCzyXZ/IluZa/+qrd
aCFNA+iDonNl5Wj4SSLOgEDVA5BhUnQnGLFqQFeNRoltQKOOC6ADjdLcskUeUvUM0+N+iHV8E3ny
FZ/qSSFejwh8DfzU0qXReqpERaN5iaoy3ASgSWhQ+fXalRlm4gKhEjB4pqtlYLHF0ygQHNrWTsBW
ID9qJNSY5wFwN36OyPCNUiKJukygW9ytRLcYoHYCRWgsTM7LvbPpRQF9Jc41YE2GY1ZrewAcj9l9
8gU8KJSDUb9EeAOQLGSQGpat9qW2NICsquFpKCX4eUqaIRMeaV+cQnWQ/FTDc5SNKgog4gM7TadV
i6bg+x7x3n+3atjr0MZQFNT3weZxb0nX2mphB2Y28Fkr6Id1J6az6DWuxn1UI9rfuMn4XNal30/C
aODPlQ96i7JR0eQF0iL2zjZqzNCol+o1/hQsSaO0JFh58kSjzFQ/LFkMBRLFWMNtyp9IKWTIMHgl
EPRO+6hCcHzfurG9QbEr+0UZ2QP9Di8eGYCf+4o51iYWFkSXTahTyRUfrXpL++QxYcbRdAr/bq8M
UiV24KOqGkcreRt9s9EIE/zDyNDj52c1b9WR8NkZpXhKp/KNRpZBRccUh0aVinx47yIpGp2pGQtn
D3J0dbYV1LPDQuVOaC57pMYDwKNKgcWjHrQt9HNtNkejM1EAJh/yfpu3ssNDFhNGfP8fnTxr/Kn+
1raEFB2KxDTqoWpa50wugx7KB9sdt8sE3R7THZ6gYNXTBFCZLb+BfPrsM993TC9VWcbzIgbkHS/x
gMQnvQoHMHyUbQ+tFflSA9R0FgDbJDfmtPyouJXfoyrCk5IFaoI6KmUr5NMQcd1nEoVvydYDcXsC
KuqnN+m9kqkuTUgF5erZmUwS6PRNym3sIqduhUPfo2F9pjFyNxPwSL0clJ1GDc3DkIdfoB0ij14U
yeMQ9kCh0yU1eLwrCupavDvce9XvI+RD3bBsonpFfUidsbVujd285uKTl8kQ+stsWtfiw9vrmJeg
fpU7z6rk0fbOxRYqflEj71NscVRSaT3z4HYKA3ZwVHFJzdKncfKkYQdSWW+e1LcXz3mIXJGQGHwt
gs4IOdEadLXcErUJFMP/27uRJ86oMVQHgUxUddFfHAgMBkmvpWvqdl4MW2f0l84dnZWEBsXmbiCU
2c8Y+Zb9vb3sD3GVa0de8MxGORUs0rtP+lDJh0iPGoCTcmfj4WR5g6g9X4V8lHvqUpO27qNqdsmJ
enWSaLfW6oMCBYQu5dTzzCi6gZi5TKmhwnFuW2sXDmJkvtc2UBnw8m8a6N/Mh8bLiK+IDrE/mj7d
uDdjuREsB06p5j7gPfLGHTV+AhEAuMrwiRojsRsgiKzwkE02VwCoOo4KirtMXWTr20sR6Yfa9N4m
6B0gDBYKCZIJVLR87YwdZGMnf2Bvi1NXOn8s/qAGAt5lo7rd5FB39eBHXTzsqDs2VQswms186ipu
ZjwW1UueZm93gypSjfCl7eyNrEmBuikNBG3cqW4ZtEQT/GVJFEBivTyTjZUWQMRL39wbIMpBqx8O
4TSJvKhLjcHsBDiaMgruBpYuareYm9iygRF8MTQXdXIGI0KpFBfJph469haAj0EjxbhBFh7S9S6L
bypzV8lQ5f8xSnNNlOQh38xwoyeaD3L//XzyiCFOO3ssd3i/Pw0uawAUDC1fgNA9SP1vrBgaXilH
Cb2VDfLO2VWaNZgZEYQELPmDN0l0SCaM9Yq8W5s5/hAb/ZWaBqqp5yoUkLVvhmthg+SRJ2G+pdcE
iWmUZLD4ae65SKMJxepXKb0d76P06vK/Gc0QEvswt53myumtK9TU2iFXHYHhlIF6k1b8ALggtKUA
gH3sYz9jU8J/spRq4h3svviDhmYnHrbrrHbZepkTyTJbDV30tg4NQMz4/3Gd5d79//562m5UfcOC
QlmdWcapFPq2S3Rr34QG9ltZ1xmnocYy2HplximzjeTQgwKMspDGiUySRmcfcq9ByllrjQcuyTSF
PGlt6io9qkcEdQTBpyathzUZaXi+I7n3ICGtQb7iK+ay9O0pXQ3A+awq0xh2qImxRvU7ZvoIapgH
VucWoNt45jcRfvJQYgJ9j57vNI5YzuCuq7ppdm/7mrBne0T5lAd8QaKL22bupi8bA1rHf9rUaQD1
78DM4fpsL6C8g2LJkwsqmH/udKva03wy0QQNH58AnxTIokzzaUB2uXuy9UHZJHkPPoesTsBK1KdR
s6rT33VpgFwGqFrbfAS19n/3pZUyFn1zbCiicfupUgzFpysToJX5qphsVaag+N/76D/7oR6sAlQw
gplutr7TxqKuDhivUjAAZqd9HJmo4XEXfSjDnQFakIUGZNvy6Kw5EchnyC+bZg6Mc28aADAnT8Zk
DvM2PQw4S/vUtWpQ76GRpADAPJavuoYgPKJAEBydnLGjn9cYsae5Jk78FIGs9IomxdfWxD4GFS7s
HPXetmXlPIrQRjXJpQtyyL6LIGiyVYQ3j0YQK7sltmmdIBHeX0fIpFiD0R4hgjZcQxONYApUsGum
B05X4eHVJ3Z6Gt23CTSLGtfI5qnUo/m9lSZrB1CaoHLrDLHOdtiWGjNuFYhW67ZCnMy0LJTUm2yh
YjZ+VdpidqGBAQusoMxWHCp9+NVGlnZAaNi4QdT0oCaxetbaxmV++TqAK3ZrpqGhbZSzZve7xnA8
hkLa+XBIFf2P2dMEWQvodLP06Z7Li8kiaH0ngMVUwLAfyZ41XuPXKPGxnZdaXgwN0wtMnGx+Icty
5avmpc6+SPQIggk42BnTedJlSrcD1B+8LQVH+tVi1IYRuFs6L5I7MN/whGj97LMssQwstmUZVPtJ
ViO+p6h1378ghPYKQqXy3JSDtS1bs9o1Oc+eoeT3XQfw8cdfHXqGghc8QliGpIAGFTwZA0JeJAao
xrYR2HX+sWtOXXKmUXJeujR6N7e0AU9vgLH2ZWsZ5zwFHqgP3c/At2rhIdIglw4SD1S+eKUMCNMk
5hmxXeNM3qJvgpQb8lg2f2SlZR5iSDwdwSTFv6pWUKcSzNCSQ0QMVtQx748ICdHoMLnQFTVcgCQ1
j9z3bdYYB7v7gZJmNnjRkx8tR30EkVpQoetDMkSQa4/SLgcNGo0xarGy62sE7Ef8jvidVRfuH1lm
5keggSuEPlmeHwUQUX7qhJpPk4SbeWvWtgx7q8JRzDNqNYO1LgcwAKcK6VMXqlHDxYvDFkXIvbdR
S+34bURpgDMIeK84dZaf2zwZV1rJwte2BRxJ68rhNayZtfIaUbyGDsoOlmXkoYqCUFaKBc5ua4DR
hLSBd9BQnXbmaZtJEs5djaQeoFbzobuMEq/u387Nsoj5jsSRvJnYn0YLeIzBmYa9guec7UntBOkz
oNgH5AyPMqrXZOsBuRyDeXiakneltubTCiYIXWtP0/na5Uq1g3yKu05B2/2ip8mLAMXgpna1fpF5
na3IXuSdGeQqYOTeBOoF/RlbM+1zONbNAW+AQKWSPP0CdptYicgLH4AFHB8rpbmRPdLzepOFpoXA
GG7CRLNpTcCJGuhsvrKvRpz0P+UYoVwBHmu3rmrGHaqf1DvVzKNHHAeBobcL+yf7qjfQPyFPyJsN
NzuBLMzbzhp6k2A+oaZjAAmLDByo9/LzZATVIFsPg5OdgcZzLkWtKL4SWfg1e7+KCoRKycber5bR
+Srpy3NbQByLRfYtxu51j8+i8UANSOzmg5WEqNqIyoGruwHqDkl4q6rc3ZPv4gGdd0TCLGBOuyx6
hLhf8aTxLFmHKmD/pQBxLFGqyrc6J/vR9Ik/mkP/NUJ1sfXI048eYkqR/KMH6URlCfNzFqOaaKSA
8FFAanMLdZsc3yJFjS8h1VmOPSewVGiCzUWUYzqcOEvN5Qj8BoVZRw+aoW3gTQM06mUuvjQZPw9K
xUEKmc40H6ZNayMH3B8FPzdTqV29Q8DXqL3qcQAwcS9dRd/0Y6W8III1exgg/azyAcJDdgJKVIH8
sDbpraMK+DeknrUjlHWbR+goDg/QPt8ZBV62r5ZDubEGXQbkS42hZt8gYacdqVe3bASnsttBz11c
cbj0u5EjLRmimBsVym0E4nClgejIKJrhk6MXAVGgIY+K4zDKqQTEcnZ1R1u5tq2eQVD0s1jrlCcW
DsMaqvulDaYMZHGpiW1VPSjW1ABrnuMpgktga00dlIL2e45nIzIF0wi5T5z2310WEYpActBhwXut
h/7Gpuc1xL4s5HAyC8d6EBeKX2PYFJulpOcI3C2q+9WoFTg4O7LfV/0klyIx+mM2xOZqhApHQI40
sCxFV1Eqtsn7UnduqXtRPC0XbAvJFT0JmtwKmsYurlaV4aBppsmW600WCJ3hpKlmIM63KuqMmvy7
rHJvo3fqiFIEqE9NtavJ1njd6PdKL2408FubOs0Fww/U1MWHpmRcSL8dei2gxOMiED2nLT/kMWNU
L9qEUn6irOU8PGtH/+f1nN40DZSkmzWn27K1N13ZfnJZAPHLlaX32VkOXRevUwVUT6f4j246sYwL
iQhd1jVb6r27NhMXmU/Nu51WpB7ZyePdn+zmVCDp3Z9uSa7eV7uGAFM1qVZTU1ahvRYdH1eLja4m
/cyzXnqQsSUfy4UuIfj6b/MaV4IURJ4yrVFKS6bOuqzTjz7Lig2E17bIRv1EvQT7UNfWw/x+UBeq
V6BF4w1Y/iJk2WY3MrmFgyzA+9S5SyN3NkR8v4URr1eaLtW1aPBkI3WBShg/AajvLhGgxcCwaivS
IBBRnZ9MEzqh5EWTnKiD+sIkZf6fkxqRnt9SJRrTUOnbLEB3q9IBNaRQnnmVVnZ/pn6E8jibbkAq
kWzK5PPREazrNZ5WzjybhhET1pBZRPwN2GsDwkPJLxOZt71SDMaVmrHpnMCRIlovNg56HVKIarTK
C9XEsRil2uVUOIwaRKuht8oR8y76EAqOU+Gw2E4NFKP+Sg4fzG2nbSBnm/tkW9ZATA64J+E48xo0
YBead9YjbDWnW7Xv9wMKKNuMoynvB7Dn+IHUa7dfFq89fA0qs8WHz9N3UFCCJMxUtBWihvxm6CV4
1o55EQWq0KM4JL9NDmQiB2oS56OJXKeJACtb88S/rrUs/9e1hrL57LFEO7h6vHJsSzxSk2glKt5r
YftW16YpIYqkj565b9Wseey63Lt2eTzFqFBLRkaorxqq8J77CFwhF19ob94O6DjXEkeZe+/lfjRD
ndYn22D23rXH+tRrK+2V5fFrnzLn1kts9+rUiPfUJeqONzpHsNDEmTg8eeJFt0Q7UoecYijTg8to
PrOJ90N2eIfbtANqilsgg/ktSucFmsA3h2aQDxjIb7dalppu5SCIi7LbeDFaU8a3kIPnN62hgnl1
krhN7k2ZLTUsNpEaA2QBnP41zrsHPmbDkUzUVFB12qIotg4xR7gh8ggt+QR+qgXwQKo49aHuzcRB
JWGU3d7RUSKlnzi6pAYajmHQaJq2omMK2ehYQleLbZlxZ6MFTGT9VqpbtusYBFBAhqAX9kE0DGRR
Z8/V7DjLiYHu+iYYVg58bVk6JDI7FBfcKOBPbviUIB3TKt+AZpBu6imbuowOkf6j14CgQUqP+eAp
Oes7mDx1abRCynEeXWDyBKdHljae594NzEtNo+mITzJqGyK6BRYRahq9jBWUukINiv5up1kvYat/
RUGm4kKDbaOvIJKnP9c59x4HPd6SOc5RiM+Q4OH2OrNf+lIV+0Kt0oBGrUgo68hLkEebbhCi9vF8
g3nJ3rm7AZKJH27AXOFuIGUK1CtoLs3JilMfXYRdqJtbAPQNmu5naXeAgKd7asOBBcJi7HsNIseo
Q/8UheDMjdRLG6IWZfqpV/iNHACgdCB2ERmXZSbKA8bfaw2HYC80P2djbm1Q3AUfKwuq9VmfQx9m
wqx0E9hlachWoPAK5G2L7WL3GJebGkBJxLlQHOxuKnUVAlNOc8HTRb2o94WHx4Thw2S1Ea9W7VSf
ghq7bBGookueAILVTM0yTLZhjOJglAgE0cD9EvM6FUeiGFHowNC5fVoa2Xbi0FWALr3bI6CRTkYP
ob3gz0tQDrtRfPApG9Zv08b73kV9+QCtZP3MlQ11IA2NMs82tuOzvc63ZCcLXTXTHJkK/Yy9zWKO
UFASmnZIsv5l0Q/rLfa/LBqhIFZXCOY6vg7m1HSmoAOIFbr2tu/Tr2RamrvzB4jCn1H0C3jaaSbw
ZfqGJT2ixVN38XWm1eqYfZ1PQDQ6n2e6WgYANLnHxMhrhHQK/iQyEPhUZQQZJa8d6AjXzvNgg5kO
wZo/UMLO/aTh+YkYnhaexoTzo24ACIn6RcYT3nO5ipVG/ak0F6rzNc2xav1tTqgp4UlEDKW503JY
a3Lwh7zEqRgR7a8Nns+rDiIuFy46yHmoEU5fcT5+FQ60H6AXOfiZgJajI4cyQEYluQB63O9td1C2
uiPKm6t5NU4+4GEZHuSWJ/Gwgclr3wn9890kreEK1FbN8tZw6B64g+7sTekNOapOYAMJfhB3NqlV
GC8p7x+ywc1+pEYKJiV2b4/Q1+TgmMIjVlTjhcvugeJnf+fxvsZvPUBic/0CLODAbdNP0KXIrwR0
aNcqslsv1iA4CGDxMwEqyli1Dz00tmaYQ14ZgHqiGsbG6KFe1UJvd1sZReeXpYlq2xMSIinYvCjN
bwJadABakhYlDAWInc68aKsN7TpB0RJAi7FNUR15jdS6OKG2AU4gKE42d6lIPenGajAhdgKFlWm7
Q/bJxBO1ONES7+uQCQU9fSdRNLzNkO+3AXoE8QoiH9FptPX0IqZCem0cFz/aGIipxvO+DqMaBhkO
WrOH1ajdKgZIxwPSbmOLBASq93jq/7D2Zctx68qyX8QIEpxfe541tGTZemHYXjbBeQBJEPz6myjK
atnLe++4EeeFQVQV0Bq6m0BVViboAMRdVecWHJCRU5Q/vRld8GBD5tLA0YVmo2jTLBg4H/QDOfZW
1TghvaaK4q6owSVKuuZ9k44AVP3b0XoGzhLaESOjNs/IhhDvYu2I09o5MRs8xOcRqaqiEqa4vuV3
pO0XmxEFatK7W0WDMr922QuUQovvyPSZyyRU08UCvumEBnZQhL0FlEOybnMDeD4jDbaq6zeu2flH
T0Wuv0K6JNuUIFIEygga8+RODOYfE/w+oB+CXmWO1rt9ztDETr8ZYNZrG+j/l34E08fNDm6ctZNn
/OUv8Z62sySsgGwU4CKrQO+RZy0+pTonSWMziNsFysYuBO2Quwhra1w4XtFBMraxXwQqL22HJCSS
Axfe9vWCWDbBswJKKwN8hzR0POe/T2osB+C8Up2RpKpAf6svBngqAS+EfkY3/bJpRwqZMijCSMCe
TG+twG5cW0FzSoVSD1xfytFdi7oCu7se0QWAfycR2HRqS1j05l2PWjGNQOkIPg4g+yCJHB9vpnRs
i6MczC9koovXh9U+MFk3zxRJy/dl6/6ARE9/BPcnZIz6MRsgDlr1SxChu6gxyRr5dm0kD0XS3RxO
YycufpS5aQIvk40nHJmsdTMNckFYS0ui+wb7cnhoTDF0RxewpIG3IDvdzKDvBYCz7vu3Ca2AxHYz
mXcZ8yFlZHShj+9kg+Ev17fRWjVxsEozWz2JgSOP6oYPzASWi4812EM9yziSc5KmiYZKCK2TNwD9
0w6i1dGSvAEeNWdP+V/RWayeXHBBXyEHULVt2y+r1rhrJLjFKLJy0Z3dqNLc0zqsxUdHuFKtyctE
Lw8W+l3BhomfCDiO9D5l9YGWpQggIUHYZzSPNEpKEFHiyNmcaDXkrHqQ2DcKNFoe9EYd6OG51oBj
2MTZc4RmVhQ8EtBEQYl0J/FG3tug0T2jKxtfzW1cPzUgx1iYEspsFf5oERI+MeSCxMqM03HXxyUA
FzqniuO0tUwS3oAVD8OCVdxeAM2QnfFQAl9L7aDZxnD8Vdql1jKPit8CuQ8RgKgpNmbZQAVYl+AM
XYKLdGkuRw4oHMbuQiZyegIENmboyA1FkMPrQeRE88l2W8Rye2B0i/5CdlMYEpI00MxCv751avum
3NU8eogmwwH1F1FaxQUDkZUFjtQpSr8XeJaDXEV7uAhxCy2YbONBO3hBRnA3I5xu51BQV5brvkdZ
CvLUqzB84VWn7m4pAGU4aAuIEmNHiQNyJMIZIYQt2hW+YO17cuRMoOZdWS8gyMgPflWV+OIL2dYp
+vBSd9A1KNwEggrRNC3N1k9fOhlUC38qoq9N0FykREJ+MU6vNQ58+KtWHTpIhuZH5hSfXJmVr72B
fy36l9UzzgPFipe5eOiHCgkBx7XOAR+nnYr9/tCYoYQqL/vXK1ej8/GVXf3KBq8vtaqQZ6nyVxTt
P77y0Gef0rowl2npDHdTUm5AYgY27skxtk6ljK+2xPs87DMGMuw2WIPiPzyh5384oI5ubW2ZmvcZ
CM2Wvmjqz67oXzRoG/N/gtoIlc4p+2pYhvkSD362YvjQ38d5ZGzRv50ekiwV57FLp7UbTtWTzyMQ
RnPH+gYhjbcfw8KPYURx/K23kQT848dQU/ivHyNxguq3H6PFxuZsY5+87Ed8nhsJ+QoUIYonUMFW
D3aHrxU9ckITF2D5Sl+VFzJhtyVWobD7LQ1pOp+AVaJhZ4/zdPR1+2Kpp6IxAD3mIEX2JydZDTZ3
r1FlFQ84agGY0LlX6Am41yHWSRiIIB3J1saxRv1qriuQHF+BMCoevOhtOiTBUE9MXGQTnN489Z3z
dhH6LgP83TMGoEv1yEuGCbmV3EbiVHtAzgPVHsvcm2CpXJGug2Mhu4ASyHQCGyw09czvZIa6KKRi
dBTp1FBUOSl1qhvzAfuWaJnUNfgwlXTa06AZVOjCumHA/hhk0AnoH/c3B6QREG2+R6uxXVddtINc
Z7+0kT/bU/Euz8B9BYaJAGSowFmTF5zX4Z4KfwWbIMcbgF7Wi6L1DByYJOeLKJLBtkqs1l6R3rul
jdBUCLYk7E5i8XRHXgYWt0WnvU0H7EwvO6iugyTsbuL2EyOWWj1SnvlEFLbk06ObT0ea75G/z4PA
8BxZ262NRjLAwiLpqnXWgUOJtoDzbpCMY1JDJ0RvFqlUTpc52ulsdPmiNH+7hMpQa1Vj9yu5t0sd
wwZIIVGvAHat6jzMXlTS1mj1g524abMkBJNFk8/2QGmGsSBSr9p+i7eY8wPbN4nvMOReRs3YTpcu
Y+gWkX2CdBtsN2+s4wq/mwB2oNNimRf8Elt4cHWdRKeF8sfPYRjFq9Eu2IGqO351P01KvPwRJf1U
1xYPOU7wDwb+ab3toXARJL6zCkqOAqcWZpW2GB8ahX8plTUGhjMblddG2/Afcse0r2DZWRt43kAz
xe1PRo7zGinVsNzCdo5xNBFpHRvIvpSApnNxJG+XuwcF2orHOOYOrUHmAdKiJ15gDVrSRh4MeKSs
WBS8yqBg1fNrrZoG9DsAKjV2wq8ViPtB1hIspxHss8vGHqBpGEX+pnG8N2+GYzVNJdPf5usIcvpo
sFu70KRB70Drd7X+VcRMYO5XTnPCryJmznLT5e2JvJOujJMX1XEEc/Cb37z0aaIh99nHuX8Lps8a
vtWykzyWiT8uSy80noxY/etOjezNJt/v/ogzUmi5j6Idt6LM7CMfA5Du6DctcBCPqh7V1R06+1j3
KoeqId6cLei+bZxePtjpzRz9ipcpuECnoZKeua49HwkikJgcJ8HZUbHOW0ES3l6Q7eb42xC5BNYs
aN7NbZeTt+o4FLL/cFh6/RxP3FUX2JD4Mix+R5eiyp/Qv+oD8fjLRHfgdQuX4JTP1xXpZZKxTgVo
U7wAFGi/RyccYPfc+3Yz2ypObq9Q+NXbK/gusFuaNS5cspjna5pxC/aM4hrLYm8YYNlE91K6aIox
3XRQ+YSWXMD23WQ2F1NXeg1ehEezB8RAV3rxpBWPAjknyCw00G3VEeQohLO30EM2T0J7cb8SEDdT
1hRdIEfaLYw8rL90NcqRLiv4sYiG+gV6ZLO9VVApgiCRs26ytvlSY69qWVX1aJcR2IoKBaSxtg96
Ojqg4tv0BpKr19jrP0HkolpBey+7ShPpFrojm9Q2pW10938TZ1RIL5QmuKbHkVvL0J5At6+/0dzt
NKjus8O4OioTmGWyZnlhLUeJb5Sa29CvWPcTSLBDiPAYIMjbtCK1tiR0Mfn2xbUq8zErxuw+Eewf
MlNUkATmtnQc9VlHmaG/tQvgYSrDuWKvWR4tF18CqMe7V7JVnK9GNDk+2K7tXlMINa98oK63FEET
HIV0pxaAvZJNTxg8sLfOeYCAxQlAfNkarN38BXDpdh8NLVtznfryYXc796O9wrHoVcf/zS6nHOqz
TbTgI+8vWSmDTcaGal2VvHgGjaG9gy5luORRVzxL3qJp2Y/9hRFimE4RkhI16DEp2LLB5zMU8kLO
rE6nxwwkZDG2ThI6W6sirtgT62XyIP1O7obMC0yk4bzuUONhmS+kFUd7x95arhDDP+QwKtBdHQs2
doc5HLJ90JuBCBXQUw1YWKZ6vDhJ1b90K2905ItpiA6CU2O+oGFc95ph0oAMrPZClbSGuAJaWWhY
jFAwi115RWU6fAh670xm/HXBUBQD5F5nLZYMoIJWQAhmR17fUq+Ro7pNluN8d3vcIjuSq0WCDAm0
AD48hulpe3v4RuNaN/V+CCAfJwUWOCfIvMzPaprIkINOQIZ0csDujjOkJTeDrrIV/dg9JlO06Xoe
35GpNwPoHfP2H/KR6TbpZvt9UjdOzdHq5T8U//87KemBFgPbA360XgTIk/rjXZjGgHrUQtrNN9XG
RyPFbvNaRl31VGbRT0vvuhq/TRYBNpNn0Ana89D7fUjeWzAyVuJ8G8oMHWdWHjer0NhHju4sHu1g
uscopj7j4a8j2y/Lhcy95hGQELZ0C84eAmapDWSl2xOI4IaDFBDLCf1A3CG/bK8MACaepwZCGqpq
2m9Bw/fCAt52UQHODX4CCIUW9jco7/DPHvPZMkO5bV5yMDTto1++LSknAJZ66b4tiZbyU4z3btIJ
+dmo2ABqRtwp9OAtoHMgP5cCr0l3Utv+GlfZE2hiQxCWLseu4BvSBouQVjl7PiguGhAnr2nY9i2E
wqHISUphpBlWF8w/v9tJWsxDAgMP4yzFXvAclJANXuDGifD8WUCqY7756PovMSYAP4dhSuxN3Nv9
ik9+tE/CUH32IWfdy6r+JKwqPedgiF6M0PX4TGFJkhl7cARDZ9PxFzUbwl2asWjL0ay4QmOys05k
jf91nU/9yq5y6H7QWHVOD1oRx1mPEBWCLqg3rW3T3wLL9E/kqnhPvPUAXXV3dPduv5nIPrnWHE8U
92RyNWBkhB1P1XhPdjKR83/a/1gf7/EPP8/v69PPGRKi431tydxNiK62jWV4Dt6Qvy4DiGwV6+/6
MgPveyMDlC7K9Ftr+1G2BrYd+Z+2B8mInjDH2FMKoZfUhypMim/pfy91s7wvN09PQenrjQUUwrUa
glO5+l0k6mVoBfmGbKSd0IP59CJzc2EPDLzYeJTaTmztURo1Z9yYDHJn4YqgP/tgmX9OGvvtAZzW
b2EzjEyHhV3Vn8Ea4j1nv8KmbvzXar+H0fQqivEv9vDutyccjKHAdNfVLjTp7cZ/SETiPADtKdE/
jDd6ZZ7yDswWFCkcu9t5nh2AK5HhUKLj2ykB1SFvwXVLMcpwvUUrgKZjqLHMMfoVwL7sfngFczWH
5zKaTqCNuKdoWnYM8b1lz8UhU4yH0QdqxYmMYpdDB/OTWaMkEflRfKYhqP62bdElVwOKdNdC2Sul
e1yz3GboehLVgobTZNk7kDGbszcfOYAwY1nuyEtLcghunGmol1Q5OPloyRL0Onkfd2c3jkCLYoRI
VvAlo7yJvoi2AEwccnAnyqX0cT1BEy+JNzS0Mi6PzIRm0dDw8ilG3ejq5HMqhQLaBpTPt+lCNOYy
9Pu11dlQKYzT8GFs0KrGtFpoLQfQTvgdgMb9APaHf0fIoDu2Ix71f0QAOYW0uC55/GUNH+f31ZjY
0IfHnqVgayBxkFLxbAfXSdPuD6mxISL92Tb7QaoPkv2mBQusWxrW1m0cVCUYWE1RB2tOPg1RMpmH
hLAhTA2X7my6YWreJxFah6LeTTSi0PeJDO0IJx6jlTpl1V2fZ0fID/pXQIP9q8/YJ7RxtWeQxPqQ
LG+CNfLb45qcnW+EZ4WUVaedZCrL/FL5OQMrLWZniZuu0VLfbmh6YAoLJ9H22zxbT4KUxhbw/uSe
TGYwYFMF4uct/QTjEPRHDj3gBXlpDYYaXGmy4YFMsjbQQST9bEc/AtS1m4PLPBMAkF8/EUh/oPpl
PJKlMwuoPk3fojQZ9pSAEyDI3U5NX88JPJnY3QUP2gdy0psM1ViIvqf8gd5gPOvQ9vH7dFHU9Yp7
DPTNZRbsEzwHgN0N9l3YFE8uS8unAvske8zGu7ix8R53mbN0GRc7cgIhPe1sECUsacL7dHxfFSBx
Vf468Kr0YttXAk0wPIRWgPROYN8B333WoKjcyjH5Bhrcr14PfR8QjYT7gkON0c9z6xUTyU8TVW0E
KzcFaKZcGWbK9q6G4FtGo3Yoi1saeiEeUBd2F1Hd5psArAUSMkif+yyxwXaao4KRayUpLeWi7UDW
sg/23+NRMzyzsOX9Hq3LIyCsGZAKOvP3Rw6w9pN6aScoaNwcH5KFLWUCfQlWzTLBd/gwVODSkNED
VLyiB89ClQXb43A7QMb2ARwByPl7aP2SQXiiCBal1v3Yf52U66bLPOSepg//EfnSS5euZgdu9ZIU
S2vQkm7TQrNPv0IzMCRve6h3RwOa3vTJDt9LHmT84m5Pw5aZKw5W2OcEJw9sW/4dRo+KwYWCdlh0
fw1r9GoEZH4P0+eYeTWy04savSNuL0qr9QMYlYdMAjgBYbJtN2XZEbpg+bGwDGergEK447ICjL2y
gmsfIXXdMLf6whL+JeGy/tGk0LvL/JEv7BEQ6JZXP/qw+aIMXn4pmjKFNE7mXxXDh7k2eH4HgYq3
V2ms8eOreE6SrlEHa0F//NrY5htrDJSm5RGYLeKI+WCGNuRMK/M3G03SFBxBbEFiIwzWOXJvV4jE
VAcXJRsI87jOlWyx+NxJZ3iUFh4HoQvZ4XYCF9YtHtJXgDQKE7vU1mof5svL0E0QLa2ce1eN3sHW
m1UP2I2NlakUZexJ3KHYPgLt+rtxFo8no60j07VzGEUQ/FNl5skEy8ntxves2RL+uvktpkpD9Snp
mlfaI9NumTbKaoDYvIjMPdllGNxxOwD2IZ++9DFkB27pXUoDa7vDIHbuePGGOg+U/FTHUKqAVIS1
SlBnhORcOl3sSJhLCnDDT1nXOEteolm9FXG+FJMZb6bEdS4GELfzxQoZP4XCWQ9FhPQWOShEQm5p
WeJDtiHbgP6/lekmMYTpenE3SNCFdG42bqpS4O/XVAYSkEIdsGlUn8Ge60Oi0jUOvR4ytmnC0X+p
QV5zdAOo93GtHW0Vk7/sBSj8J98owYRV/6iVbbzqmyCr324s8ONmAoIgroXqYmnl1qcm6LoV74Vz
Jy1oC2RtUhxQMACjQzSF65pBFSG1onKZ1yDfibU8Xanv+gBobwB5MDYtFP3S0bTW/zmGAumSpmA7
4Tr6thjd8eJrWXYhjlv2iY6cQ8Wne2ZMJ5Ihy1Km7rWPTpjkaxneLfpw+u77b/PAhwKW+9F5bSHL
sADxEb9yOwo2KgDGRoLG8MzSMFn3jbA+VUb/tahGqJkn4MHDru476J7txagnGezXJIBvxzMaelIw
axrmp2kc50mQVZ0ntRUSWoCbGNGQHZPGNZb5JNMlck7ZMY5GkLSTp4tS9XZLrikzkUBxi+lgjyig
lbqtsjLQCJ5YEF6HFlhyCiMwaBiFaB8NJ62XVS34qyrkne+i12sxyK+DCLofaJn6yQM3+OTnNniY
g9G5y3wzg+6T4Af8Zetzpmy2Fk7gX1kqXpIo3k66fkQXWakQ2BqOvnEa5zbKxZk7HiyqQH2IeXfz
gKsDjToTivOdCqctQYKqETrlQ4uM3owQ0vAhULL83SY8MFCQKDUFU9z4PpdQR7Qexf3H9dwWe/Qg
607g30B7iukbq1uGZXDMJ7CkA3OjkzSlA1Bg5XqgKtPoaH2hSRG0ndY325SGF8t4bXDsPiRBWOOU
bBoj/obxah6OsvDulCxSdO4mIdIFIE5K9IUcYLKLFrZb8u2HaOyWV63Kh/Mt2PU1sXdWXz+EQcg9
WY9u0YIL/AUEMeFZVLVrLzrkA/ahHb3UjEUXJXBuWQF+v/FsMJDNIei5mhZpEhn4dlHFCngiiBrc
vp9Gltcgs17TF1NHdkf1zqXMu2IldTB5ohwVuIUpABBMxRz8x5cfrV4w2wLZItrSNduhp+kRY1ai
L5NuTSI+vLnIKK3UAaoP2Aw9hTTwPsTxwar4igLdxEJ7kF379p45crbNK9iq3rWQaXP4oqgLyE1Y
lnOfZFOzc5Mu35e2q+4mCEFCIy5tvoyQe/SN2PgRyGbnVcx/7fxiXNKkwkubncwtMI+EvbqzseQ8
qTC9M30jOGW3Q47ImydFwLXdh6laMyj0LQrdqeDpTgW61GOzRNIqPNuOtICr0Ud7cG1w0F+h9QCE
jG9xODWBuUTUDfDmSPks3iebVSK30EeDvDHKOXfADI93RSabM/OgUC9Y4UF8BxQoZtKqQxWaDzTy
tInuwFuS73pPtyfoqbQIOUojzjZmDfidH7Xl2yphnncr1iOTmlhBlKxLBwfNMWMgJLy9FGpL+GmA
oNnRaqNKd1GaiosAqcI6CGSypk9UpT9WZlJeoeTGTjRqo7A7l00P3j/46BI2plx7QFys0yp8s6Fz
9SGqjGD+LKKrtjzXk31H8fRRBHm8WMdcNuvbQjIS9zZki8+0DpLDoN9QfookEyhVas1/ZWXJTyFT
/94dIN4tIrDWk114rr+0Wosd27gcn1nKt50KrC+5tKBkXbZqS2EZSui5hYN9Ow3s8J+WnZhRLzwJ
Gi5atohkebAJFtgavb1D12C0Ltyp2xALGQ1T5NY/DLkeEmWZ2TbR+uaNJJISZvkzxmPheYCm0EFk
+C1p6HBkyysvQCOC9qau5ojkNXCJemimwB4KTdNPQ5QMknNWd9k8jJU0z3Ft/JhXQsXjksblVxrF
wnUvQ2d+8qdpeu5K0d0Z0BEjH7dsft/m4YV8I5CL962ywRmAVwSjRvOADdYuAsHKc2JMBjBFakO+
YmDWowfCQJrXu317VV2yJF89xcmTV/ys8c7byhRY9z4qh6ssygy0XPlw9DS5E2DD9i5lTg0tHfBF
zSHopmls132gUVrmDBjAxNrQcLCA4S6z8EIjmlRig75AgmA40pCW9IP+wc/SJ6VpT/KhzR4NnbUt
a+5sscEYIHfD6/2I3v0LhaAowy/QoNjfJnSFMLdoBACCQi9Cl75IxLxIXDTD3gZ0eQGGiRCl7Npb
pE0INHPtOMaCGS6HyJYIV04/Rfd1XkX36JbMdwnkjRYmxTQMbXZl3V/ISxcKVocyjL37OShr8eXS
4j0wr5uFYEoy3Sze3SbdXqvUL2OloLANs9JdoeEKGJIwNtnRxR/nfS9QyARobRp/ePqPicrXvY8k
eN2Z27TPh52HbqFrzN1/eDoV30szROXAr54L0KX9LSBr/edQVfUcgAfvsKsVDl16hRyHpUcfPDKL
xIOmfWnF9dnPDfuFic0UFclL3YzNZUxi4LS1uS8l32YAjm9QjLJfbpPehtitp8hkTVN1nJ+MIwvx
GUl4hfY+yCN9uPQRAG98UFD5haPVz1a6g8y7f8GBJ7HHcEWWkDHsc7Kq2kZ5CTU81wkh65qLtStY
+iwKbAWTLu7+qZCrMpjj/BQoY9W+Sr+4HZIaOfDZOGn3OB5i+32w6hbNdnp6BLGbefoUmO0zSh7D
Os2x2281FsLT+AjROnhc+v2FRr4JNoWpy8TSUhbwHdrbB/LNG8dol2/cCogpPfV9fhiM5cYMwWCa
gMIauQA0wg+6RyW3QauCD8gVdfsAXFE4Cww+M197+UT+CNxuK2aH05Em5npiR80t0/jU5Ik6+Lqt
oumC8uLqOxrGXoTPaTScrAla22DhAD9jU8kThVHEZMTVtutBFrsH+KhfBm7RoOKpjLk3IMrTapFY
pry3hqC+APtiAM2K0qkn6wrvz1qLk/6aYcdZ+ABCQHCY5853XwTiSA+nvk3CC2TQth3Hk37ZsnjY
gEmvXd22enqCJ/PuSCYJmr6NGdgASSM9KlJvfI3yeg/iHeOH5VonCJdOXwSYBZY++v3vwJtl7Nze
HHZoLwVqU0/yXfQtpmazn0Ze3U2RUy4yVfJzrrtSswTwaAlJoHn0bneFW4pVIYtDaYNL8UYyA1go
dH2M3ge7qlkeyJHj7bWucgc1fhZBybU31bkBQ9pL/7OWVv8SszEGRy5Y0cImtF8E+L82qSXHDQWB
tfVtDvMa58X67sT5TjZl8tA3Nr+ywgYwPjdBX9WmyTUXVXvCN84Xck6c12dQVJ/L0ctPtsryFZRx
IbCoh2GPJ+CCbukSGSm+wrRHjRk8PoQ7tVCPtybj4H4DJC5/cJTfXHLgRxfdEJqfeTsaq6ph5Z6G
GSoWUMeUz5mlj2DA2S44mGE+R2kzAlthBnufB+kRXafeEtuhRZ8J8WkqYn42DRWCQBcwAAjJdiuj
CuJDpYc6TOgwM274GflKaKLFLYphQGGtQGXDDzR8D7P0agCLgRuNQAVT+w2dHWDYqquvoYecus6Y
p2YrgbTqg8sYltUJHXHe6j0CJQm0AKRSLj0dEXWglKcIaBJVX+PmbQ2KMKA4By4icCTjC8l87FBM
W08NekDGqrEe0UpvPeYi3LTIUt5RRJGkNhAH4bhAdgo8u37qTQt826g9BTs2erKFaoG5wlSa0eo1
kY5s104lp2JZe8ZmHNwvDJpa+wx0TItOM8O4U1QfaQiRGvvZ7cXbMB5VsknQqrwaG+Ht6hKCYXRW
9/Bb70QlkxUd5MlLQzqt34KdTkZHJHXSBVW1OqcDVXBaDpukDQyAlIv+IBw7OJpAbc3VsSwCJdeI
CitNIDuVzlo1JlsFDNC80m3Cn2siUwRVwlXGse1hOYBuvBiy+zDDE22c/IcmKmEChuA4suD1ZhpS
D5IITiGXcZf36dLnhVilRpdt5nEdT5qzPLH389iK8PBtqvJCS1SFl92rscf5UE8G3m5eP0eLLUjq
xkOeHItYZifsdt4uU5AC7PPnmFf1cCzaI9lpRheFNmhUTaKasS++BptPQwTBYB+9lHZksAXZXO3A
v79algBFrW80IHSHNDrKqEDa8aS4Tq5yn0YBmIxK7nphuE9ksY1pD/qI/l5o02CbzSKte/9IESUq
EqtWQAmtNVoPOyq0SooGHFI0lUNK9oBmrHBBQ7TEWpf/8Uq+3fT3CSAuLarwYZ+76JSemuLY6Usy
2hj3ihfADE3Fke7IXTn9CHJiewRv4/ucmMLJT5H1VIPP589b8hvt0KwhpZVsnTzOVqQbvi90d1iN
98mKtaY89wDgn908z1a5yezj6FU/RJT1J0v2b5c4dfoT2bwA/Hqukx/JOemIHmwNyKO9h5BnRAcd
KJ3Bq1YYD7cy1TT4/Giq5ot47yx3UGYgE5Wp6GJ0oKjUUTSiUJo48W6eOFe0fq11W/73tcj+/oq3
tdivV6SVWVnaR/Ri4+sTX0ZNhs5bQvAG70Mcd9hz2uFr5ebFduLjkLwoiPOctWfHNeR5ZCLa49F2
6FgKxA7Z5tsAAJV9alkHstGl9Gr0M+sL2gxAUvrCO5wgwNslfPVsAH4fpMZL3TXVt9IOXgK8Eb6B
Cnq+AZ50vvnNZUaj/wlSGQftLvXM/7HE/3kMJMDQ5QX+7rXbu+6pGT1nQUQPBc/5poVO7cwOYftQ
dqlr0710+JU/seApmZj98rdJUcDamR3i35PGtLZfYttJTrJE82VfGOM9XbrEz6GVubxZJiTi7r1E
b8gzrkVfTc1mWdbW1kpwRvWkpT5MzfulETVVNC85WODqMEedlNCvoHN6903ErW0WgQiWbA4qlIu2
80tQg5b1ekBP/T7yRf5JGdO2bBhArdpu2ll4s8u4erP7YGzbN8DXfXIrnCHf7bf43+1Vg/41ql7N
hS9dvQLlJTSZ1Vwsa0Bbe+rD9ulWP8sH1mwHNxiXt/qZRAkTWdgk2NyKYr0Tf8ljZzySabbzZRWh
o4xqbpMRZSdu10+3l+7xhbNtGq6Wt2XaaPi4NDmUlc9L00ImqJzve48tJwsdgsKbkBjMAUm55LXn
LY1WFOgDGKPL7ME3lNqjr+W50DaKa1kEBUUgSLa0wjyXFnhfRYLdBw1NetH3C7an80o3023NJsm2
eN74R3ICB/aYunl/GtDGvxoLHztuvZGZdx548NXKQWlWmwLwTO+qXIGqSw9pu+KWMWptMsqOZPMC
EBwAFH5HzjlMr+uhFL652Ur287asoYKPy9Kk0EAyK5UiwzkK2yBadgCjNTnp0r0vGwkcFVSNXdXY
Ge6+7rCzo/1MEAMHQUPaz9DQCwaJRiSUJm5D8qKXDZ+X7BTEOPUM6CDeRuP0NexwJIp9cziBUBx7
PBr72kh3dEmiEhKxWbulqRFY1vHY0FNofFshqkDwbw/t4x/2eeUPL6LyMFn4QSk3SHEM+9GPr8wZ
zFcfQqxh5Cbfiz4dlu2YBhcI/nYn0HignVBV4VerOVOAC1XiZeWDU74Z6/pcQkdkRQ5va0Nj6huU
nZuV18jkHPK4uPAJ2AOUtpLvHnsaamv6aqMpfQUd21Jvm6MtSsTIPQgId+KZq14L0xGLJLPj+7L0
nAs5cARAb4V2GGixmx21Af7liKGPYmwOvsVBrehqCNQo5CPZZOcCZacG9dggM7ixY0PeRTlnd1Zr
Pgi9qU1RSqKR7Ay+McCYD0VgiDzGvs8OyKrsqanl1uhCQ6g7uweQn89Oiic7XRRKSwc38XZ/2vWy
YIc2DpXV7T7Eazu9QDYZ/IiGnNn5x3R076J+bMr5x7v121AYIJHlcarz7W1ZBkz9OQ3ksjHEePY8
FHRGYPLvhgiPazSaJY8iCwH7raDYMLZhubQcq37xRYs2Ptnmr0EAFICU5fcwA3lS6fU/e6dcZVnh
Qz/0EcWgFKeUXCzr0I5+onQGGHeefRuTf9Cj1zw7fa/WHF+Np8Ysq6OF6upmChxsKkE+sIiLoPtu
s3hpTHnxExzcn3pXOS+hMSK5j8z7xTNMc185aN33cSZ7SMtgWMrOtF6VM+ylZ+U/TX869CpsXgHa
hEAX2A/9Xiy4HKarycp0GzlNdmh8kd05AY9XVjjIVyDpt6rO8h+m4p/7PFWfBjkqnD6t8hRavXPC
J7ta+4Nfvfg90oE61O6mfeIH/Ni0ibus47QHBbYrjklgTddOWFfwdLiv0GiGmlPkdCfoh9WPoGn7
Rnb8MsjKDI08l6Cte2gFB5A6CVZG+P8o+7LluHUl2185cZ4v44IkBrLjdj/UPEulwZb8wpAsm/NM
cPr6u5il7ZKHs3e0w8EgEglUqapIApm51gK4DgSY/slIs/BYmgE2+7bdvlZiKaMw+4riGshkTQ5W
LYc1MJTBMrLi7Bbgl+w29wDwQsChQLxepLcmtNecWZHiHY/JDZmA4TKQme5cO5j1Rr7xjSZadVPR
B75q42w5SThD2Ljb2dNz79LhAS0wevkttQLp5cfUCo7XQUmOp/4QhCDx/DFRhoTxAhdTtDKoRAQL
6veJyUcFZj1Lneorkb2NEx9nEeth36SzTEyUbxfit8uRfOjwoV30/rivUeuqTWcHCZuZkGDxyBP7
dKlZGCGNgeBAtKIaBz+z6iMAGp+ok0wyMI+W3b7716hwR5rMF3ujcsSc6Ch4Xj3lITfvLATNDn+w
t2X20R5ZzZNI6nf/EgVAc2KvwO/myfUi6673gaa6RLIyr63f+V2RBDkoCW5QqkkgqFoK/oWmasA9
4fFbfDD5YwtJpk0DCPeqGWzzacSN19cqeMUjDPQpdWwcBi3GG6hUOyDKACB5Gomcbv7YTyPrHIEh
XxaXkeQgPIDAaKSNioobHUF0XP01kl6TKZQo0kgROOypRvEROWClB+yFv0z9it+hQjxa4ctwD10c
gm8Y4tUbu7YL5AUCG2rhmkGP2ga9qm3FXyFdtBoKNfrAJAZLcHSZXyMOZCEqZqNPYmTdwrU66ybv
fGPdjm2zk2UzHJBnh/i4ysu7Erd5wPPa7BnLiAcvRnHvLLgbdQXGsEIVk6oIf64Nls3/9N5Gbf/2
3vyCfXhvoWFAZHfCfhF0K+jrdF7bQbO7gLOmJqrmmx3BvmrLuAOOpN4WXRx3M0RWQSFH4TqnUuXS
DsEYcDFKpG2XTh8YM6SxM+xaG7XqIWY2D3oPnzoZ6zzEM9oXh3FS8eqnQ6aZWtU+xM5V0a/tXmU7
AyUhx07q/khndNBRDoYyT8rFtaMsvdewZt4srVS/siPf3jqqCO6cYYK0DaD6ReXJARDP4jN5DNy2
kN+0H4H+6ebQY/d3PW4l9jWt/yHGfzklpxFOlAJQUShWXR9g2w82ugHBXaEcYFC8ZFlOZcW1XTcz
s0FlYIuyoAcpUCLN4/GJ3DwGmlNRFIjAtdhrhGHTnJrJrfWB5ZuG/8mtx5W/zlCKCBkrpR+rNF0D
yo28Hq68lSWCcZ1OzS4p5hF0Qz7HWcl2sSUhO26M7JmJ/tsQuc4tEs39Ddi0gVif/G3TlfNaK2Su
pmlTna3Jf4jU+7Q54sabMQWyHdTaYNhdOagZmyO7GG5pa0vNgkXR9rLxnXqB2Ag/NBHLDLdRyZCJ
LoEudahw1Q9FOzPNVizdzGUHQdWueEi0cgV4xu37K0KdZu83iNMko9UcADIBvUQKouoDBDo9a+UX
AJXnqu9W1E8HQ4UvkSysdZ9ZGhgWHMLMb495XeaA8icCDDKO7GdkDPP63ceWWs+Lukb2d/KmDq38
HvyXUFqICyRvobWuj7rzUEwIfal5k0OisYtRzY/UPU6x8mpWYHxrZg5Ck/2MjNXUQ2cOKmW2ealu
rvbCtED9cenV9sIsUGjYY2Ug8Bjf13Sh4RIKjk3Mcc3RaeDcF3YSQeEMcXM6IEeVdAjp/tVuwC+U
gdefLB9GUnuMQxOa5XOa6zoGQkIIxU8HK1X2kveJTE6gB2tWDFzgp8L07CPTj+ZU7kUHMtPZGHT2
XEZDtgyxUlHYg3jOYfTTObnEZBvcrIJ+T8CX1xmqkD1idxKAps/R2cyAKtnOnQ505seiycCkIGHE
fs5dkrUZK47y3clLKA6l83rYkA+ZuMj/Gk1TXtvkQ808TwWfX3ukqfKFKSEoWXVIGHVZ+H6IEI2s
gJdHO+mdEoRD/reLLaEecheVyldtanynCOSHIGUchlD5CUCe3qCa/YC948do5i/BTRrsCP/RCI1P
qIK2j5YBfsDODgYoxQ/RsRySDNxL2jgDhGbNyyawEONJ/BkYI7O33o+XKFLMUPsRQrhGeME3HZWv
uS+bp2pA3t6QAbvDgscB92TN8D3m8RYPrRYsOBXQ/CpeSjxccT2IDJ9F1A2Hy6lha2NnVlhTZXEJ
JNHUQwfZoTJrAC1ej91gE1oA7YEO4xmFl2eIdVb3zli4B4AFqznZDQ3yxbwKypvYs8dbV/RYv0wD
AnAFIGOUiz0HvvjBySGn27Hs0c/HataDke9Ah6Ez0gObDlcbNXWn67lIrFU+oiC8y+pjLf380UUV
7F3teHNmVQHqWhaVzJJH0Tf5IyKvKG8s9B05+nlyQpWUc0OtKqre+qwcLpNArw60qkmA63CaM582
tLgRdVtqJqMYF6gF4mtqNk6B9CAC3CtqDqFXYzdWOQt7elFwhYZbZDfsOfUiE2/syhz0FtTryDY8
Ng1WqNTLequ6QcjgTJ1YuoazQgxskxqGPYJtOa4AyKh2DRYHCCWlsXfEb8s70pnRFU/gy+42lpmL
cWaVXosA/AAmeDPFxjCFMvN0RgcfqgA7L8Th2vyT33UYjSAXGnZt/u+nur7kL1P98g6ur/GLH3Wo
utPb1rz3AogsG1AJyWd0ej2A+EMscrvoZxBKSPbXDhWCkr7M07+GUPva7UwzXpt09usLJA0ykqYC
y+HfTxOUP94YvQq9k4vx+qpklFXJ85nk5nnUIfZu05u4DqHmxYVOaUhRRJ+hvFluDTvMbxtIQwqk
gg7ZxNhJh2IQqAIxvGI+WPa7raOzKF4ZEDU6DtMVgNpoXa8qHQMr8WMsjcgjVMv1yjpe7SMDdntM
cCeiV712DKDX6WQXnzInwMpcB61cxkXozi+v+GNiRKkA3AaHd0evnegMu+TSjBaXqWhwoJ8T1QU3
l6kSbRbLIDTKi4truCcbJERrMEzondRM7y5nKmnfz/5gI5fe4SrBhY1xdMh+nF1tcprmOit1XG0l
WELnEccVD3o3965oFbipAjCpU9MTsXunLUhod7F1E0weJeTVNkEj2jl1ltxx73LEW9KyY8fLoE5D
KRAgHkS+UCKa6Tq7cWz7BJqU8q0YxcmQrHjjWp0ChZMMFseL6oMKE3Azuczbqqp/pIJ0KkP3p1p0
RAIu9quJPMieluMNUOYzNmBDkIjoFgR6/ByFkTrhhrSkFh2MEWzOid28tYMfI9PXoCKvcMt67kgP
LAYq9fdVwqf9fCmfmx9ncWS+2+isTbh8DoIhmbE8Vc+XXn/NTPc+1jo+CyHiM3iv5aFuxj2ZIA4R
nxsU4t94uJdBNa/35+TWtucAZEy35EWHpqo3sZ13R2r1YRSfqyz/nKsMTBrTzGTqa3BWSMPyt1db
m9vV3IlYvCYX6kh0CtBFDhAP2WjOoIScqN/weHF9VV9pex33YKC+zufbibVVZo96LdPBG47y0dlz
2ZxpGP1JqIsooVRafJjdLEHDG13ewvVPiLGj7MD+dbqaMq+67V0VHK7vTCsvnJmgSQQmFR8Y+day
8maGIdWHv6q0PJSRWqCrIhc6uCM4QGqzNi9/FU2qWheie2mq59eXZU3mbIwSdevXv7StWmPHnO7p
+sEhQAref51sr++uz4R7k/vPNNflO3T7Yoq6DjeX5ljwHRg2uglM022VBZEEI0/7l6huHqwkjR8i
SDbuFGOo0J3s0LOzjbw5jViHo/jTqVcNqIy2TlrwRw2iO3Ji0jLnjWTVMbSFsTBEns40BPju2978
1DVDduymlizccYVaETAnl655X8m+unVAetU4sXlPptYEtZef+uGebH3rF5s0zNn8MkBY/n1vrjyt
TTBxokQP6+o22tLk4MSNd4iKmDNq0gAXPxZDmv2ZTO2IUGLSt9WaJgfaJD1EdvaNOuntGqG5RwrX
v7m8emN3qDYL5ZImc1TcnRgvTuRPBzeKXvJYmQdq9Vgerj1ltaATwR80Gr1/RqXKgjrJlEMic8Yr
r99RMx4Le6NCBOvIhd5CB2QcG+/JYChovLjlyDb0BkDrwXa+7rGVxJ6qCz+z0G7PI1f6thi7N69z
3SdIuw9LKAIOG79HM9DGAqRbqNGMXPdQVCkU+ICgfgJPIQclbtrsizZE6Zp1vphbKPDpsgRfCGI0
8/cdNyjUNpc6vWttfozUx77NitmHQj07qiEmbtp3Bt524XufKX/ts+xV1zp/KJBk2+gaEj+I0roP
kwOltrEGfOX1FwNBztdIoAAy7vj32E5ummSwnnXUDNADtbKztMN27ZRWv/NKGSNOETOwBvL+IR6g
jJtBoPPrNBwapfx7iOEqRTAYP1Fv5dkJfhoJAyRhwpGHjgFmCzMG+CwJ+k/QqACXM+xXt25Cnyeu
QhoRAbWLmwT2ntyAjnifbZjcrrOF0VePiA4geTyA5hvwDmOWDm+pClBd6lqfITtcoijRTDd138Sf
ypYfVGEGr8DzJPMC5dEnrSx2zM0BqTV7CF9/jOwSiFHQyFz6KNu2bbYwoggJIj9LPtFZ5sv4ctb9
wfYnP5+ZDPfNIvmQZzOkPezBDLb5kNW75NjEcG+IUW4pvXbpVciSLYVRAmbyI0dHzjRLUtYbsvdR
MstGJHZPRVsUawn6gc9WWlz4rGTimMvYdqotqpAgzpvkFz4rrKVhjxoQaFuu8WnydxAnA0oNZQpi
yMGjbBWdtZxq5+eBdMGDXQbxf2h380jPvFB7ezeG7AhKZeL8lI4CCRezW1AH8oT5KYSGoL2Ixn6B
Gipvf3XzBhGsBj9R854DzdmhUGOv07Z9CDorW4KlrF9dmiOI2Lis8JYs1T7ozhxB4JocqJMOnQJh
GEBdZ2rRbH1svs/Gze59Nt82/FWrswYRL8eKZ8SZBfmhQ+eY1YlaNUvqTeSm1ZyadECQF8Scfn3i
pYuCzcmjBoHYnE9SImT7wxwXj2nAz3P86VXsEtqvRQvuyWDgxb0Rm3viZvCgTrqJgbVa9tNFAY2+
cIpFdzclRLvveTfuGcRfl7g5qn1Q+8G8cUZ+qOPc/sRAl36hrdNZvgMLZbHwUTX3RG5eUvKDyfy1
Y+UtQPXyla6YuoZwRYmYxblhrNk3fussmB+Hrzo95qXtfmlj0K6OzRjuWJpk99NA6q/iHBo6FsqF
7DCW2zjBPLK25JuPgE8QNN0rsqXdvOVucBs7pgkx1xEso3Y+QkQ5fvcVUGTRkGPMFiaSpy0YesH9
wdmipzMbW9Uu0w7CBTi79E5ndvAimh4q7g5gQtMBpJjaX9co6F2LhiMpq3EnarCMAL+/Gtcu7jPn
UiG1PvGlXb6MoBkWtUTQlb7LJGijM5TlJg2uW+Ey8SUB1y7EFLsv1tizuY6jDlp6frdpZGtsGDKd
Nx0g4XPk5cbnsu8PxKHtZmDvDPPuCysTyEECf2F0UfqQAXoP6DbO/KqAbChuyQ9GpN9t1146yxir
l11WgRmI40YJiEa6o7fsySQ5yLJ6ubzj6U+RBci+yCMN9AaKBdGjmxaHPDfchwiETzvcUaarsBu+
TPaE4WlhBQHfSQWqlJ/tIxIZs9ysyw1uf/0RC/7+OArZQR+a5+vYKsJZyfpomFGPCsJx1pQiWOfd
AF0zAzoIjjsFtabm1abiZNigtq06t9OhBrE+shewUZM6rra8VvWq9Kx2TlVuVO+GPfBZceltqb7t
ajdUNK4ZaodnCdG0XpWtXLs6I7dWLzONu4dvmNZNFgtjGU5nvhzez8j2p14UloI+B7WS6wi/np2D
1MGqHlXxWFXZm40o41tY1isE4rovZurFC9RPDSftOIjsmXm9yhIl51Y2GjPPSc2DQ4wIFCimtkBE
Duscf0cmOqgpikxnSFNAy7UYIUSL4tVVpDTQyhPgjoq4yAYCAOjf2PKIQE5+cqfbb6atZ2ts2Cbi
ArfkwujjLWcGnhJlDA30tvY5xHTM6M3DVeFYUrwUbhAtTCHSkxszZx+Meb3sdaaB9QZeHGqeb7xO
vw952zw4QdisPS9Pt34qoJQ2TUYeow3F9bAWLwjtRwtPjdlCMWfYgEKQatTp4GZZufSUsJbU7ADe
u5PvDtwWa5mmKBcfmvsx8wDtj8N0i5wGAIZQeDhDGeTdVqqj4UXbLJDLP2lWeDYetVPnOKXiVRaw
BUoWO+Me0TV8Cl3oFwvC/sdIXW2Q67XwCIPKE4gUq3OAYMzFRk3qQHV7s7HnhgIBQstb6xEw8HbH
rWLipnYQPqwgDXFtShAo4nO1j5Hto0Lake48nhjGIdX6SdaVf69EkxzaIfbmxOgt/7Lr3E4OuT3J
MyECvwSXbwJRwmKGy9Z8Bd+GRs2/ldwqLQdwveCLSETY3jOnAuHQdKsdgnffNgCjsW3p4C4wQV6t
PSSysDccv3AGZZ5eD58hF/Nup0IMcGRe7OQ/ZpG39I0RGIOmiTe8C4MVkhzI6zkj7ovIlYPdBqCQ
OEk2Zpw2T+QRNCFfRxDnm2Gxlc4v1PONwfr1H9tEPI98GVAywnE3lgQ1XCBrqJ/RR6qrj03qRcS/
29LnX4bdb72/jL06t9NUpWPo9eiPu25A0hVS6OW+RwRglVWmfZ+hJAwyx9n4lns3Rd953+yx/G4L
x3nUiYmdpd97B1SBV5cxOi2MZTYAqUTXGxt4tY6MIEfsaVoD6WnB002HxB3tOWMvV8z0FVddgExi
m5YQ9+FAXncyrSFQPOh3JPbVD5oMWJu36SNnNcPvtKvATZPaq0SguDiMy+IIEHy2RNlT+alS5leC
NhryK25b8dt1DAvHYGF44llLfJmEWkOFcbm6Nt26L1eQRw5WifL9gxgAvRL9Z6p+z/MW0nSBN5wc
7nQHS2MjE5ae+VLHFwe7v2e9OUO2oESFCC6JHCtMhIV5cSAZmnRqiqlJvXYLbCf1Yq9oPVLvn8bG
MkDmIs1AoGpkJywTsK6EAK1V9s6+1AxLzcneVRKEAUPzXGont7/rWDl30KNdgOHWT8+BPwEYdHgA
U7fgXzNgiBeg1eA3RgHVv8FQ8aOf5NUSSlLjEZCvZCeLWK7HIrdv7agQ81bI4Lm1srs0yfl3APtR
3+jqt6D8a7gKNMo32tgCkT+eFeBHcBGKcdODaFoP1QP9J7r8yW7xTK5VUV3Uh9zBSm+B7d5nGYSR
roJEaRE0a6EDkOGOECS6dpgFh+CHcQsGGzBRFajaR3BlVoqw21OzGfL3JkEP8XT42Dv83KTeiAEe
9h/H5iNqdMosXYDa9iBqlW3daYGFakQosjllGhypTYfJxcvHbBvFKjyYWHwSn0Gku2+eyINb2fX8
jo3xicgQ7Kyz1ygbjVbkNaTjN6D0/FusbS9eZLYGG159Aq9p5fpjLvBXXLyyupAr7dT2EhFKFAj3
Ffsc2uCGw3XtnbOgBh83bv5HYGSQg/LaAEGXzj6OKBWHOGJt3zV53cxzM+ufItd+aV0Vf7PKBsOn
PJRISmyVWPwmXQit9r5gEGTzcU37NbhRugFpktYMj55pvCSGxy8LyjY200MeBS+0TKMNggOU68yx
23hHizWX4zcIMHyxJDYv4vXSvZccjQqPion5i+xNrwHtmOy8c+ZXV7JDpjPBg8EtZyDsHdcAzaSf
FeTFM9MJXlMPMGgFLrZTlATdyQGAGqUGTfAaQRpAMHBvWCr01j+PjM1wvM1S+3OGlc0RFEzZEave
7IgdSLQRvfHJscNwb0fhyrfS8j5JovZWxgoFLR2UQXvEXOaVx9iGeo1WNAffd75cetkg32qAP/ZY
HGHXIrkByUtEyMiXDiCuW4kuM26oFZauXPz7X//3f/7f1/6//G/5LcpI/Tz7V6bT2zzMmvq//y3Z
v/9VXMzbt//+N3cd2xGCg8NCuGAfkdJB/9eXOyTB4W3+n6AB3xjUiKx7Xuf1fWMtIECQvkWZ5wOb
5pcI3bp8Y7sTqwKQ9HdNPACGq7V6Q+oc6fPsa2ssLvtYvwviPRAr65hWWJ0Q7QalZiI5yTFI1w7x
ykEulc+CoQzXF5XBOGx+agNHfApQCHNdZkSxiBbIxqQQCAEzER382PtoI+cyTRYMv/Ed5IlRPTsd
RJb2R3s69FFTrXLc9MDI9FdvUuknkOmnG9EyrNhFKivUIzntxYXGkjNNADUFNvv7j55bv3/0UnKJ
X5YQyEFL/vNHD3q83OhqJe+bLhw2SAL7qJoyx2XKjfK5ipE0mZYT3QgcdOnw6pY8JDBPgGozlIn9
2avKPGOXBs6HeTo20WzYvYZYsbETog6ek7CyFpEdd0cFScx9WYAnY0Bu6tMI0md8vPJtcgX/NGq8
J1fmQWnET4YDXWZmNdzoILJ3nFu45wLSoP7hd+nav344nCHqi0+HozRECil+/nA6Jy4dlM5n95dF
uiwEcPk5/4QMRX6Gomx7BlT/kW6HYZ0ZK7rlUXPyQrlWdh4KaBVbgfuCGLBeSpFmYE3DjSnIaog1
CNE8Wbo6qmmNiIfiXRax/LMwCkgGFR1ch5zva3UbGHl1i0L7FRL24j6f2PRLcNuC7iD29mQDZVi8
bgrwP1IvDajCfiUmXn5EzaBaW4UcuD07nSM4FW1HlYG138sAeew9cGbYXVzNaw8owqC5h3a9uP/F
l5u3tbS2DpQ7flnak8KcpYW7mzpJfm5sfaCTOgQ9sPxlB5OH36rOTR+a6YBIYVGJCARgaKShbGct
oIe71C2yB0ub1cowx3xJvTS665LL6BzkvTeXeCMvLLa0eBN/IJdvGzXdlc1mRR2lxYJ/+EVw96df
hGDMMfFfQDFbAYas7Oly+nCnwp3FGkAl498LPKIgH8f6U2eCXplwhmH5yXRr64UWYdxo+4MvvP5k
BC6WaEYFKcgoPpKq7EUllsRjL/KwdFq5RVHMmkntLUQRILR3ygjiMnG5p0HUQc3/aLtM5rPYW9e1
gyqbwXaSjepGc8+4Y+7pjPexXc6ycEC1FRJFbMOdaHvt/s3nYuCVXv/Dvefn2/70YYIASnImHdcC
EZ0rf/4w46BiZpIy70719YBUbOrOTOAXbq3QcFH0nZrLNnGz55yJJa11yaOqAqD0Ot6B4RbEs0gj
Fg6wx22xqZFnmO6z1XR3/XAAyOjYaoi3wYHM0PhA0MkMEE7zx2xexSboXS2Wnk03DmcUbKEOlhrv
HcjOhIgSgNbd4DqbR0UBLhvPTc4SdS5//6m46refmM0VE8q0QLnLuP3Lp4IVFfezJpF3DHK5R3sS
zAC1SYwStknlljhRfRlFi744h3JMFh+ol3MIGhBdMtnAnwdgrAMqeaJW9tSAOrheNou6igxwcaf1
nEoBcwF6Dkgh+3sxVQxG/lrpQn2+etUS1WmKQbqxm0JDhReBFCM0/A019WTrHCCUgsH+zUZ+xRRq
ujhPfmQbagdLbW48VxO990z5I7/HbRi6IpYfgalLllvqCUtobHkVZLio94O3y+saArncPQTamn4C
wxf8nIpVZNXjJhMoVJnsLO8l7hEIKoI1BTt+EPY7KMYXzqyt3f7emgAkBYDISN1ipzS1pr5ugIJS
0iAsB4mwwM9A79yZ3hbi3sVJNyFo5sfG2zupekoy3dyRKceja5Egh7GiJnWYCSBUzHz5+9+IJX67
dFzobbgmxAVcwbELn/o/3IcGl+FxN9jlXRCYU9Q5+xzVVfiadSg69HrJbpH5CVGehwJg8OsFrwUY
MZDf954LpJVW0E0FS4aS4cPPI92qZdjADAc3NUJgXMHFIruoQkwKdLXUdMJxGRR6vG8DBVYRP1uF
kyJekRv5ETSxKDWdmthhNBtHTSw3UzOtQD5aOqLfUBNAo/cpqQkp5GWIUrOlY+NXToig0LPqZTjK
5gP0GmhxrIyq6gIcQqBq3CYcULcL9FqkIJKAEph5gV5DbS6/8WzxAXpd+H291F2qLy9BrzMAmIO6
bytWz5al9Flarn8Tt8C/9gDxPNvaglI4Y+kBFQrqwfTLrRcU5jNYRZoV7qnemtyiCPznBXJdXeOg
3qnFDoLskjcv12ltf0QEeBpO0xY69xGKLw615iPqRiHdOJRt8ADOdY76HETrKlVvhxoZAcAK1Bzs
F+Eblk/ZLB1L7zFuR2vhGX1yk6E2dKPz1trSTKJBBvA6U8dS/84teoCToZPVev3cgmgcgtPAJjvT
geyiaoZlLWw9N+X4bqMO8usxymbMvszhhGuIWNU3jo8ISsZ1+gUE8DtShmyiZi/60X1GEaOcR2oI
gJ+AfKpqKnPThwjYm5Zt4x046RcnrHe1lz0CzBDfMNwOzwM2RtC8gMC1yNsH5Ll8yNn5+UOejjVk
Aop2TU1ZJnpbtygcpyZEmO3bumarSNv5GRF2c5GzRN1ZZZ7csFKtzaFXd2TqQ69ZeJY3ruzJZvGy
hnLHxd3rkuxkFdmWgrUQDQK7YSK3FDAKKEM22ZpeoTa6ZQCEY7HkgLrt2cjMc1gJBPXyemt7Vfm9
teIXOxodYF5rb45tOr8tTbte86Q2UA80gq4BKM5VEer87k/zJPG2T4tyjYBFuyxbSOJlYXFXTGgU
lEFCJXkComRGDtHGOslwScFGBwHhAPKVI+5STlgiJ98PT06eL8YhHx6jGAANp5Qmci3YsWN1ywHQ
yPEgncgNRVIsACzqd13VVMjAdW0XH+soL+e1ydwz+EmDte0UIRRn8uEQW4jOoyRR3UsLiQKZB84r
MFXLJPX5d1+7+7ZBRoaGoxzAPXM/CNcoaBpXf38ntH99WmLVwJnN8GCQpmninvLzjRBhqLKxeqOF
YLyJEGvnIb1EkAHQTd26gTY3oApDRIRsLbSjgqZ9GBtZQvAGLPlSFeY5ajOsB7oy/ZrjV4niMv75
6oEafh+Jai/cqIlihXhWNEhWsf9p3SWRquhJwJbOIOEIYdy5X9fpZR1ho/p4rvkQn3TQWLfUwZAB
uf37j8H8dV06fQyCYd0w/ZOSdtgfngeq71Hn7TB9eq9pV+6EJMUlz6B8DBIvhAFsawRf5vWiT3x7
wXu7/PVmQCOKBEX+dPUHBfjskCmL5n//lrn5yzpHmY7pOPjmHNw8+G87TyBNTQgNhtHpsqAfPVWB
Cd0PvyAmnExBebDtxOvS9dj6LzM94ysTpVS/m33wNl7MzNbhF0htXL3rqFELEZYZOJqWFOZMlRs+
WgJcLnmyHIIaxMFIeSyy2AzuDL98P4MQAl90GjCPzDf5YpjOrn4ZJPL+YTtO+4drJETgmY5tMMfG
wpYuZ2j//HPuhrEPq1HEm8ED1EvMbYiytCOkthUWmgggqbtu7CCoOwFOOh3fouit+nT18Aw+Ij9k
9bPO96DaaAHKEPY9pJwCEEwneOYABZoH94Kl5a6beqlJBx+J4EH2/iHgDFpVP8ZnnYiBEzbNV9bt
//43YE3RhZ//XFy8jgJLCLeUAibr5z8XUIt0QCbL31wwXHYxv0RkENt3j5afIXEJDpVqOsSjX4MH
HPZ2yIBpA0H1LJZgcfR1C2I+phC29i17PYDLOcB+AdDdD+1rP2HCnOoffs34kuwpGvDhjxHMwl/i
uraFCA93nF+jWAyqvrkKg3qd6JjvNOTC56gUQgVbJ/ynMHVBgYfCc0dVQEryPpyRHRVAagUuRiSg
wyx4clmeQOxIyJOJnMNjirwouWW5yPZ+gLALNXMBWuo66hhIHUOslvum2CFj9opiq+h7WpywaMQT
KfNtZKQ853miGp4jMqjvuJc0q5SV5aFJWrVDErlbNxUfb4HN9he4lVufp3naxgu/j+P7PJYBpkeJ
ZGJRnEw/wAMEDJLtCYX2R8eP852Fq9ucwkMaDFS+Po7GYwXejRN5kZmagy7HDdDPL2QnE3XSYWhL
b2Fi2T+/vAIZ62nK2uzbmc4yf022Dy/mqGath6jef7ClbZYeGlYuRFdCb5KG0EsJgL/WVlKlH23k
Y4gqnzTQWgQsfn/XkKLGntBh7horrXLrM7AgJkCOQcXRBD7TSbIF0H6WOESFhXB9bHqgydNGu6d2
7uT+vPHNEKvbYZl4tYSq2hgPcxAo44kim/Re6UAdR+7dSB6gNZl04pmzumECWiEiRf7G53uDp9+v
Hp1g30GCrXBr5zHWixiJRJzaNgoyyzSHO00E4nSQFmhxJA+elPEGsXEEoKdOstkxXyJ0FdxeXil1
h1U6DOPiMkeIFW80RjeqWod1DKa4aZxVO9nSdE21vMyQe+XZhr7ldVJljuECQM9iTbPysfBOYeLv
HMFEPgccEIoUhTdsEnZ5ncb3+AHSLZ/JnebpkdafNSDS3FHTCxw+oXZQ1zm9BTqUPvg0EmkdaJTv
+MamKvCd0Lsim20BjoBc94n8Qx6CnMMzgwV9NkPvfbHzOjw44IbDPaZdWQHndyB65Hf2CCos6Em4
y0aKIJv3RjyDYkt6JhfUGNiAsEGNNLSsfGlFvFm7LdiE6+Ql6ZJk1Y883HLDKj4lo4cFiEpeUAFZ
L2STW3uojvZ3Rtu+mqUXv6AuCkuJrDFPju/GN1idyhl1ZLL/3pbKOIdeHh/GukkW9AKIjO+dqZwx
b4cTqPpAY9/jq6AXSbyHvHBtsK/2yTopOnddc6N4gvT2fGCVt7KSGtBSF2kco9l3UYncg0YwcI67
S7Q1Y8WAscZH9v8pO68lt5EtXT8RIuDNLQnaIlne6QYhqSUkvLdPfz4kazd1ejp2zNwgkBYoFolM
rPUbIo/qqhwjtVoHPMQCLcwfZatmR71v8+a/k0WheOCZMF69TlXzHa6I0Vxcr1OfMcSItoFOIE8W
q7xW76E07q992xF+NlYBxTZojJ9yNqd0lB0mu9aat3DtWVdG8ykz7mTbtSaHCZGBeLveqqu0+ZF3
FqxWljs3Ut6vEBGBNtSwaBKP/brnJSYak6zbyfvoCtU8GWb+dc+D7d4DJ86v97x8HbZoGxQbedXU
AsE+Ow6Z9OUCy0HeN/Hm4Xpf/+2e5aCxUf7HPYdJjWA/ebf7Nh+3g5JYu672DiW5OThoXQmwQ+nZ
WsjTKe1qYKvkRMrIsfaebHGVArZinmLrdu3ZQuqILTfEtW3BhSxzDCCqt0HkvieGwEha1qnIi4qT
PL3Wlr2uroDaBbmS+CJiATCS57ip4HPUqLyxBUmf4V2mz1WGI+XgPcoOgAaMjQqVaiOLpZroTwyW
HeUQHMBcfxBDvpV1jUuyuIvWWKFOh6JP11/DmLcRLbicrkJ3W+/TZzW02vtJs3e3Hlk1dfyZXbGX
c3Vz6535RPJ+XZXlnewnh9bhiB2bOjYHWZeP6nCazPhzrubu4BpV6hPZjXdmO1pHNcmzczjW7NRH
P8jLg5sU2FupebZKRTn9EvM2zZ3m95TOP3mD1t/cguRCXAc5mHCE7+bG5MVSb8PHMUBHJu/17Juu
ueSKGQRgljedVv8eWwZC/O2cPckrj1NhHeN4tA9IA+5K10ZeSJ+duzYWv4xBr0iTKohb2q51jlg1
tmYZarDpsMyekspbqwGYB6XZVCbCHCkoi+9uqF6Q0F7Sn0Rt3JEPOQYoICK9+Evpwp8Vzq4f9qgm
a3OYgucGfUofGwYV2sf8dW1Y/OXxH9eNutB9hA8BbU6I4Q2UMARnDUTB/3c9LLrh8xVNufWmEgVz
1M+3NRogfpBioZP3Ghvuqde+Q8xbBb3efHoNVHuBatxeJZbx5pn2scqWWWtPW7szRkfG2Gv3eZSQ
y5EjiUUGopqeA08rjw5m0hs5IMt3sx6736CWpBjkDM0BmL77Mnv2g2yf7ZiYrlYNF1ESnofdiN/5
cqXMCxH6Mp0XfnbtYVRFsq30OvgW1NvrQMPtN3o3F0dNJcKFyd/H9UZAza6UnA8u4YXgrJO/WRfL
hACXjkXU5W+zK6a9DhV8m7Vd95mU00p2UAz4eXj3ZXeIL1VPnov5lLxUY0Hebtg1PIRgIE42Cpi+
bFCsZuvx1HzvXMPcuUiV7kQyKu+FyX9+uSYSd5U/CzclhQviB4/k6vpxFRirr8C7hE+2gkNNsJgI
yxF1DOKHQNJnO9vhbpzLeo8LyfQ2F/isLB90kqGrgABmdrZnxQOCF+urmSXplWTVazXh4BGBJ9gX
YYJt2DXxTfbbQjuBeJZN6nIRgpENWug8KyPmnMtqWiux9VQuBzdlb1cZsbKRy2fk9TS4P4U9NtcF
tcyieVeg+7OWg2SvHvTuxHbyLEv22Hm4bgwsw0Wh79jmakcYVCsHVMxrairKYxKWd1rQh++jU/Dh
QPa8xiLrWgPmpGbjRrbaWZj6Cqm7gww+giT9nZauepGlZUYdFMVrvsyIPB3C6sQvrYrr/ocsngr8
JiGFnMCeuqfO6tmd9tWo7wenu9eXBrhukMj+aFbGcs9D3z7MZYyHHbgs9xRY+n9OJ2HjsjOPf4Xa
t8EMEfvu+owgmGcka+GIdu2yRu4qQzWTNXaMO713jUsD3+RprlVxNjL1/qtzrpDwG7vMv5Z14oUw
NKsWp5tlsibHh1SNH9PIS59IjRPwF96vzk5p0zs32+htw9dMXqgxi59d2WobkOjqBryzgRKXHb+n
oWJvMsUrMLahWA1IsgciKU+yOBr6Hgwau6gisJ7zudwUU568h6Imk7GYerGRTt5xS3B3tRp8tcbp
mPgoNk0H2dqrznezEPW9HKqEm9lQYSykVflA8OVVXifLzeoobypb5ocy/u83JVszoo/yphQUPtks
JNUumGb1JFGeV7znUsxJgK8C3mSuYgGyy1VG4A9kaKgEBNiXTo4UE7hNdO0k54yWTlaWzX7Vhhte
6dfAkuJncCDzqwHaPWlhB8uSOhRs0VBjlyVXMw7GrCbXUlpOJyMshgfZFrTePXpd7r0s6aH6XCEt
eS2BqnzvRke7yLY8zH5owoququEqDvPkRszhfL2EWqcrfhvBSWqDI7Bar3JvAhCy3FzQFWgWaKl7
J1tz1vmVlpnkaWQr/u/8plKQtl2ovtqOl64z9dzadXIgNVa8zLYT7xJF1XxZDFO1Pbt18OGodsS3
GJ/ScEJtTDaqLZcqjMY75o1SvIxJX2zzmBC9bB0CIzs1E0+069gWnRQ3fZFdsxypcgL1bNyXi4pu
6Dc4PqRk35nIQ4HhCPo/rYfmkhpYC6RJpvnk15uLVeHzCyiH01iAsZhwbNheKyvh0VQ12kOc9eaB
0MOEJdwyhwoQJDOyj3oQh3EGo444Yv6seUN2qSJxURVNKQCLzrywaQZ2QkurFTXtXTCBOAuyqniW
dRhdfbMyHSDWUhV5A6bxy4vQJCeYNFgLetHw9GX8qAGdCgTmjrIoR+jlViS9+iRrNMFeb7LSZCvb
xJQMD4RBrt1lj2HE8LoriSTJokvYE+H+/ml2xm9I5bQnWd0qwBr5gvZHWQybyoRpBF1AFuVhqPUX
o03Ts7ySN0OviFi9oCxxo/KgWj7eGz5flPRhMEd1Y6hdv+FJU23ztnB8ObAvNOVp+HX9a5vKm/0J
sjmwPGaZY0O/T9J4p4spf5bdrZzErK7O+tftu6HJO5D17iX4Ta3hi8LHD9c4O6Hs7RjGQ+IsyGzF
Pd6q5FkyOluQfONZlq5VGG6QNhzHHYTar+Ho/BtAx6d+jdLBQZSjs0lNeA4TKNiHPnaz6yFo3MVw
ITh6XYHMTNYgdzeO+Vc/w+uGbedg7OeJMvKHJNTO5LPbM0jAzE/GVPwMDjLMfGtXzf6/tsvxLM0Z
L39psSXL5fgVKaK7roWbL93Rb0UponMrQh1CfmbpDE2Rzmy/X2+tcmwDLNOvPXU8uGSw7htD+y1T
wrYrkGira3snU8Ls2s4TRgRPLbtQ2SuInddpQK84zAZve/VQ0rXXvovaR8/0qsfUSN8kEqaMQ3fr
lKW37Vg6ScmuJhtaJSTjYnfT2UqVOjsJXluSJBIlKKD/dJEaW8koKh8pnHEzDUUyrRwvf0D3MD5I
gNS1TsKk7LFt/Ku5G57fAETKEQV0W3X50BBSFrMJZDeHOIPun/EqW7EYw+AYX4c0GcLtGBKnK5UB
NU1NL9SzSLyNRnbswVgOE+oXD2FW/pj0OjnKkqx3O/1rqKyTB9VWRn/ipe3eMtA6jhCnvpucpn+x
kq7ZtJVotsNSNBXNOdhxGK1la2HG3n1Vm0fZKKvKvvc9Q9UeZQm/HOR5p6y4w4P9z9lUbRuFtf2I
U3b7pCTnTs+HR22xPx8yUuhe0Kor2Sbr7FDBxioaCAgt/WWdl5zbutNPfZxdbgPtaVRXsviPgUZu
kRZnEHywgTDF/HUlOSDO8mBf6K6bXnL2CYguaISwQmevKLl+lweD/T/O2OFvNScA/dUSPSKSRpRi
YSEADxiq3jrJUjcq1h3GGN9lSR6A/E/rGKfznZENCHX3bvjUE09dBstpgqhVll935PdNgur2MmMr
LOs0DIp4sgUgqTTHA3J+0+WfFCNr7ZvCdpFA5eOTh7iu71LDUM6yNA3waMdBe5Ol2hn6U1248y4l
c3aKQoGj5HJI/j6zIq/btUn1KXukWvXVQxanNF1bZhljS2i2SNBCApqxrF15qGVfhir17tWlIVsa
ChMwK4Kw0PSLwbuHbPw1Arbr77nUoetY6aFfIAqGNpuPJuqXs948ZQtMweHRvm9Kwiiyg6wbFjEg
BSzsdVBTKOaj421z52xb49pO9AiwdG5e5GHwRmzY8NDd9hgq8UJPg3AXoPO0tJjwF0eDkJrsJ1sB
F770uLLtpbJW7tlYotjunRTW8jQ09leyQZaXViUIf4L5hH8v8BLKvUF/vp2FyiT8cqlTQlrNxPuz
9dZvLKwTZjc/xDBUnwRnSYfw77+Qd9WfKrKRsr7Gg56wWVPu1TGqPgWvSdlY2m99x4YHCU5euZf6
2/Acl5q7Gmj2Q6ujWDPj4/TOiwQC6MtZvdTJM1knW2W/oa/FP1tdb/gaW9RBvfYGoe+U2YAk1wpE
klDiPwJA2ciqW708K+w2PHeu2ew8K5lfzDQ4K5h0/LWcAJkc5Amm8Ncap8bJ92pFHvCf6OJOHJVa
e0gD3iEi+Z+Tp403Y9bjTgMBEv6n9nKQDcasi6P3nxEuf+nlSgVyMG4B42HMvl6M7W5wK+2Ff6Wy
G9Iw92UxbUAaW4RtVrLYjAmvaewUwjrSu7Wh6NthiGOwQwz1QDiuKn55d0praC9y4jquCKwuRWEz
sZcTaw+I8KITPLkPCIxtSqGPF28hByUjFqGqFfo9rCdS2UFrGu8ohiFpmGTlWvNS812xc6K1Sl7B
c6uM97psPifLSB9C4p8v/zJI0SbVzwvdPufYaitKnLBX8sMQ1CW/GD+SJ8Pss2LZe9uwrW2m6Plu
AuNNfJzFVxaNxuTNall8ZbHFT3U9Z6J6nKbUPOqpp6yRgZo+VEST1n1nZSdCLv07mLTcxDNB9hKl
qUA388YPz0W0F8Gn7GT0iuwlB/9bL0OBC5JrtiAakvTvpnKWM5Rt93VZWfzHZenVpEOxrZRB88kf
ZpfbITbQgyvV860m01jHV2Cy1nVtlSfZgLtIfoH83p1UhH0/8ozfMuvMKy5h9j6bKmubkPn86OvG
TxfMUuxgYhCWrXuKUYK9H3ssz69gJkYGdZy8plX7NVILsutI2SH9e2SlZ8Z1pEQ7YTH5OBXtPsKr
4nuT70YEq37XOFGuqrK3Xy1UOjZFP0TnulKSu1oZ9a1n2cUzkRZyW05v/uzmbiVHJcX02Yk5em8J
xvugysRFmKRWNYv4HSTY5CluArEOs7T6EQ0uKg9kzpKAFVUpm4858io0Wxpxj1xkf3Dr4pNNf+ZX
o0ksCuMl9J4m9xsbTjC1XfR7MTpJYL195pnmrIPCih60NtD3rpvY+8LQSBKBv8emdxg/TbvAxoa1
VVOCz44FodMs7xJUWvHSQyFYl3iE7DWvKF5UUlXQPb15XZqifBmmQb1vcUvkd1e8yB7W6O7DeUof
ZJVde806dl1xkP3nsLd2VaalvmwliN9ekEd7lJeSVa4Yfax2ukdZaoXhwTfCx0TOHUW1srXxVEYa
lpuxQ6MABFt+k33HIqsvWWTB+I4UAzOdKHshdHXp07z4ZkRgpE0kfY6164KtnSF1NFrxbQom1Dw7
ky8FXh4fpfpDdlc0sEmjy8ZeFtFlcIp2+CyMrtrjrNdsZTU+pn5rxhlcikw/FLqoNnLSXrGOBT/G
FztvoeQZ5gEMWfKUFCa+PSbg7sbp8acq+oClsGKtJpr8VLagjMTUQ/LKh2Rth3W3R8VLIUG6lP+X
g69TLVf71wm0EBfQuC1QX1kUG1qY/ehZvMYaYmSdVlorWZ9r4+yX4WBcu9X5+Ee31k3/7GazWTqo
7JPPUyQtwUki/hUlrbdqHA2/hHY231Wcd3P0oN9U1RP3tl2J1bw8RNkf9DsPbsZGFu3KIg9PoOAk
i4Hx2od2+yaM2ryMWZiQxmSy3rYgE3dIHMb9yibn/xM2u6/qOcEJgE13seZ530wDNzmsE9UnxFr6
7Zi0yl3gVd0d5G53a0Sl8hhPCL4JON7frL676HL8nCADNUT1X2WORcXotAMKrXgPl4GXX5xy6g7I
WE/7OGja+2xSUBXGiuSNBNGvLO7F71DdW7rBfVSa/uqm7ogbDb89ZSGZxXGl7WAGdMdWzLi19rm1
idD+fFGXBwVv7+MPxW7QsiYmhl9kv08MNdhPSh36baMbr3nUuvuyIgghixOQsn2iJPG1iMmpsde9
JrkWh5BfaYb1ma8WsfmaqiPZciPPWV8ptlY8UrSLa2eHdPW+wkjx2mrXYbt3iAhdx4rCYZ+XCqwG
l7GlTfakmTTsH5e7gt6TYRun9NfWzIJI2rkqKpRLq+eV0T7UlOnamnqBsgt7Tb22zmkc7EixQ8ZY
Zq4dEiFYghvXVkvD6dnSERyXU4lINXZqi46qLLK2abu5a5AtWMbm4zDvdCvANGW5rtbr4w77Nqha
U3No3LLdB1P+ivfQOK5gWTZneeDf+3UWG/dOM4+nf/aQ3QSU1xWJvHQni02JyXAuLEyTFvvIzNTd
sze34IzK4J7F13AQR7GjbRUifiorZT95CIv4hxOBLJUl2Wgr6E922bCNl/G3rnFKLCqNyYXd6uRZ
q6sveo6l6W3uBmfWO1dYxyYKWPFktyCGc1uhlePLibWMh88qgj2ewbK+u10sKLAfqZTiIeGF/I/r
Q+FoEDnK443se7uYoycHy23K062+C5XsiHb1m7zybe4o1901gTHtOofzHDgaVNHFbkUelAinFeHh
kj0trLL/VKepsNqVLOtYZfx9apFKQ78FyQFDyXwVgMXpeiq7tmWqrESLH59s+S/TtWm004OQ1MJy
yWmZxw473opk2ZwUF4kRT99oscveDB1cb9C8QxXyLZdF20oc3ptEcVYtL3yr8XCT9droGoeqVtnG
Ar760BqoYHYD3BmUs/maEQ2Q9UnmjYdZjJAD5eTY8pAjAVdIDIQNrUYqQB7KNvZO9XKQxba1qq0a
QBSXdUNVkaQmx1+uVF01iUzFzjl2WuecpI3fecZ8xyJsEhtbGuzA6TcEvlhXkpx9tuwoW7QI28al
t1jG3urlmRdoX8Nk8Tq2Dq2jWaC5+qNKm9006coJSEPqmtlZHiYzQrBqOcgzWReRMPLBQdfrfzQg
NQ4BcRkrO8dKv5vUsjj+o172kENJkwfbmu3y9Yr/djE5Vqu9HwQQl8gcod90CKatutgjTssBXNfX
oZQGiim0koMdqptaFm99BiNU16qnDDu9ceKVpVkRhtJ1eHDKLN0NIkzfoiB5lJSSuQlivhbtnz08
wOj/vUegVK0/zS3ysB4Kol7XErxqw/ykq87GNPDavVU5aYw4wq18G1HrSbc3iuoMPSY7yfprZ2dS
Hb/PcLSzuq59QGseZouJY8dI7MQj3Vc7e2ypilU1We3DtbLMmx2AvkXIlbpiOTR1Gm14x1Z9Oc21
QXPwj0lQ057VxcZp8XYalUldp2nQrW91sSsc51oupHfTrUnTkFNdyZGy8o92WW4atDD+Md2/dhyX
O5At8iBntDX3q+5W5FfHwi77uHmFI8w2gYDme2RcxlUZTuV5xI2RzE5RqXcV3BTVEBRlSxc0eueH
bQ23kv/yVlbatb2YgkxG7Cc12qfG0DxVkcqzRI+cg+slhEuGOnnU3Q/ZJmtAnMZ7h8jj+lZnW/h4
RDlsOi2x6icBVuCpeJLd5SE1PLbtqutcryHrTKHGiIaIZq8X7rDXMhUMTJalZ4Jx6bkh9rEXqEBU
QaENfHddjrJF9gHL2YLH7tFxXnrLBriT2rboDSTDslQ/FlbSNy9BhuGvVWGF57nhc2ZF46eWgVmv
rawlD11hSpeGACTyZjpOFaR6No7hA0KaGDQqMDATXp1XQ2ZOf0G0X0NCGcJV2g1gjQwPzJKJoEAa
dS9KQBKvN2qkOxykt9U0iQ/Ksu+Cu1RsjHEaX8oGMHlko6yvucnhOhNGpwRXAgQfO35+aZZfgjlD
RLUt7wxLJ4/rTGlJdug/ZXkmD03UFHuzMRB7CsOz/feB0Brc95HHWha5+k51m0/ZeKv/R995rMSC
bfvXOW5DReL2Rzz5NnLuW708u9XNpRudImSzlzv4x5VudfJmkhnpZRcXwr+7urkZ7So7R2grtJoz
wrAY1TuhsR3drNnU8Qx+P3v0HIicStG6L2WuP5TYL92rJFJfmk6bV7PTpnf9kHkvc9A1PnEXh8+A
VrMZ7K3B9n+jL0Vv8dKdFSA4cqa4rzV8Y8R32WghFfQU8HNhz32qE6vEhi3kp473OsdgkbMlAwWW
QZblKTLpwxFE68L7GL3XLMDnOx2HiyxB5XzOcnW4v5aESWDLHR+uJdvZZ3OhPsqSlxAhsdENyA3n
Hfw5tOGhne/lQQcIu8kDQwWiQF1emV8NNYhKLFdcd9OqVmfD8F9aEFVZhTyh9rcZKnQC7uNQ7PI0
woz+75khx3ub3AB96WHCCd0pMzdoj9kPLaCbB7Nw4v1kOjDL+hJoyXIwiIqcM6zn9YC3EXal1HVG
uDPqeWR7Skn2jSNTX9V2BF0de5+HDtOkWBlPajQNfkZk6wcqPJVm/6hR2vPVJNNPhlI6l6knrSYb
Ktjm+Haqn/1gweGc218Qstzd1LTFMcOsARHA22kMPPtIWreZ13GoF8dWs/HuGpXggKUDMWcIlbZV
ly+iBwbOCl8fCO6VLxkbnF2NFbYvWzPIhed6yN4IRqftuhvmldtFzVO5JFVRmZlXloOLYx96mALA
kMJWpMvVY6MF8/WQ5MOfxR/KbGcI/SrhHVEheCnLWTAX4o+ibPhHXbr0K90cC1o5RJvbDc8Wa18D
BxqFIOMxZWLjCLWGFRvFj5pVw4SpmupH09sv3qgaL0k3mvvEMYNtWvbBuwKNYARK86OakRzN+6m9
xGpmnEeyneuqHvP7MRJqswtDmGg5KC/0MIbgoDUJXpGNHjzoy4G3puoyLES2mHD/Bgwsm/RmwDWG
RtmNJfoX4ev4KOeQB2FHgMDDLbRUcGnCnPE2R8rQNKZvRlmitEkiHVeoLt5FPYjwoLfEJUbH4VJU
As3XJrCJRFC8NYilmJkt0CcDE6Zbg2Jb1VkBuOlUOcq5eeN8GGGA1rKonTsbYvH70P2wl+oAD6hD
twQHyRJUKxDM4V6D64oC1qDgjmorJ8jD5mYIMxI/S4Osk62WxmsuYu30AQ5brdEgXCnZ7Nx7LQhx
1zGjH+qUPjVVpbyUQLv2zWzq27TKlY/cUtayw4TDtt9ViXmSI4McqI60XsFm5CnTVPK7X1YQrZWy
2iXGfWxb+j0RyWEbZgoOIn/XybM6FtV6CWdsJ2/q4RDyZtRPo8sXk7HyYNWpfvGKF1kwCh4QqwzQ
32EsnL+ceuqSDfvudGPC4PNvo6plfGiU/aqZAmcnG+StBGAfsPAJEZlfXLEdqPhK14i3Cc/3+77U
whUJfQLO9TztnKpxNrKbG5AisE2PdXdp/T+Psvqoeu0wX1IMvX9AnKh/gI2A1IeBTzKZpNOtvoty
EsXz7PI6SDfZkKSqeiLEepCDZD1/L6IP7bCEuBzjnmw3EfbBtd9VS/2Qojqxt0N3wPmlhA3y/Zpb
vjmNYvu9B77OCEV7aHCM2oPMMu6tsvkazSf6AXr4txF2v5guPF91/qQCoLNI0wgLF6cowNDzJg0o
G9p+vM/TRPX1VAMM3LjnSUNVTSpSxb2+C9XIPcuSrF+qZC9vFsHumvjV8wLAn2mL53LSg0clewIk
DOVlOcxYMvlxNUZbWQQuutgoV9OuimeELd3u1GjtdG/NGUKWZN3XUKrmg2yMnHHa4sKcb2Qrfrfj
XZbjwyNb6wxFrwkcl2yUVTAtgNqa070sWQExhqA5Bbze5Lq/+E2ni51GD6DUTwGkr2Xx5ld9NbqR
5XHp01RKu5ae1qrjjnCjtenZdZHt1BWMTNnyzs8KrB5eJsbXaSnJKlXX35CJTc+yf8NXdodNPKvO
0sMFRvTYC5MAPpN5kCkQ2QAppmOjo0cX7LHYAo48fcr0cVJtdo9mdCYvpfrc0PCIrJ3OxnbFc/Nx
rPsScKWerKdswm9P6XEJ6D7C1vIekqPNw+bRgdudThPZ1jRzdibR9a3rePbWLNKPMi4VQPq2shak
J/ekYw8IAUePXsDDXYOj+M0l0G22KDRrummgcWGOF3mmWMCNqhIBR93m3xorQ4Z9e7mIHntr4k+s
0oRiiZyxJA9qgNtxE5i+W+hEcZMFSb53xsfJW3ZEHtK+IddHAmMqjoZez+tXPYLljXzGkd//uALG
9rNAYu+pVI3wELrZp9eH30Ucersg0rx9EijEtngdZpWM+BbNr1Y0pTt7QTO4zXiI65K/Ff0cN8Km
2LRWE3JSDyVMxK1A9iAJQJ9X2ktnaN88TXdXKogw3+wCop2Ks6oNEkTqBPBnCLt1P/DrIUqQ4znV
YtuFZoj64Hkq8ufkCVf6LCAAkYjYAHp2IJ6WY+OT6dgMQ8e6rKbx3QhscSWK9twRjg+J2P+VWDkS
s5XRbsJCq7Zlq2SrwQRgqqf9Gl1JgE7Rp2Z38/e26nb4Fx6a2bo3ylq98xqwrSxO/caL6nylRdPv
oPte56gv8+77CylsPovmE5XBXezl730GmEQvO6i4xZMOWm011JjL68p7mCdrq65YVqoW+zFhfk/z
D3S/tgafTO5hmjc6zS+VbYJvmW+wAaojkGPeTjB7WZlxT8hAUYa1PucpACvrmx7pM4Bv9pReVIg1
HT4hk27KnAV2yjCbqsrkEtkgq+eQvJ2V4FEwFt0OtOh3Zcjzly74XSGhu4OE9qoQHWWfMF/KkQBS
Fi2CU2PK4jE7vqrpF/CY/CVzhSoT4QUgksOvNA7rizYZmKGlL13fa6+Gc+xBUK6VQLxo8EL8AmUD
f+QZQMTTPGAvfjHn8VgIFSeuJLsMLZ5PGhSZzZzwzyDR2+8i8KTHKDx4VbtxdMwTg6LGIsccHjst
qtl8ttUushEd7PvuAeiHb9bTAArZPGqFq6zUKMpA2nXPzlyQsJyK2e+CvD6KeDjUHdhcpJZIzQJf
Vzp1PwxwzAozB/gKrgvZerL9kYOFSkmaqO1wi+txZYgC++I6wJxxzRFdZe/aLkI7M1LXNghIgfTC
fp7hMZhYAK20INeOvJa766FT2LoH9YEY9sqs2gkUh3qMPQE/vKoifVNNVXPsEoTT7+VpBe8tXf3R
NusqFXlh97tG7Q5FSaALdCSj5CyabL5OEOIRFAf6KhvnYQfZI4ftbNYrrN5HdDTm5ii8SN9anXqv
6mV1BEg+8wuLXOxSeD/2mwmQSadPv1irbGgys/fYiEVNnp3BitUvPNo64gp5uA5KBw+q1P3rCT+n
z9jlBW5yqmiV6z9023kWQbfSyekdQriqGyfuf5YN/x7hzQ+laSPgW6LdTAa+yBeR7N67r9MkQj8Y
41VbvOTRXG3SDiBy3f3KHDRLAOo6yKaW5WZWIve+r4NDNrvKc4DAbzBFd5rRveZWW2xRLvls81TZ
OEHDPw9hR9R/+rNqi54UPolqrSmem6j/FtZmi5JhZO8Sm4RKOXTboK/zNfeb3GXZuPMiPpCsRLNF
z6z+XBV8WFoqXrKBvL5e8eoSiF0SZ9uZgPLeFs0pywqkfZLidSjVtVi8YfCpxCYKzzQymsm2LYJT
XaIqkfBjVLX+oQy0j0h3CNU09Z3K+8a6m/t+A3PROiq6IojZJ+YhFYhc1G31W2hFscKT2lDr36j0
xKvRjLEmb1IMU8PHNje0PQq9ddhZPgrIhdM8q6l4q0w1WnnGyKuvm10ixw63tTGgLxyCTa297KBr
bBISN/loa29edYk7rZ3mVLbpyrUneyW8HMP3rHS3BemeSwdksQ6b9pJbHdFc5EgQU4OH1QoVTcqm
eyWmH69Eb30YRQgji5DTvVC9/ZCieeI2x0KZfnkO+leW92kNGfafxnDIyTytIkG6mMV5XE8WcL5C
99w1Yehxz5tXSnYNNZs0q+7ioeUZ7I7mFvMMfdUtTp9Gqr1B6B7BrtYnc3I9Py57vDMSyKliiO/k
oRdWfEd29C7NahvqsJ0B4+2f3QSCBZGlVWYrq66tf8eG9WYN089ab8mBReYJMPZdCQvRmYgjmrZb
+eggvDeYjW6cPH1BVty6jCz3q7ZO630ZNtlDNoHDU6LuUXTzyuyydJOxqfN1iFmIYsU4fGkDWNrM
XncazsqVLgwEgdxkX2dueMKWJkDtx4juZi+zDgE7taOIEu0YDwYMzSif74o4GfY5IsgnoOHGThNi
OvdRFrKZhdYKPKba9gPGiOSatE0ZJ85D1obRJqzPVQetxxQ2yVQMINHOYEucV/gcRoj/rhcU5LpN
VPLmJpB4SwjrxTY87AJnUb02zb5XbPwG8th9bUnar2vH6lDbj9AY7oABGROWTEjkq+9zxZuTVvXF
h1KRE/WSdjyUlmn5UF6bVcvj8mO0YPpE8Fo+oBW3gJPBPoBTxfWvE8YHCxjOilC1Pka76/DwFf+P
rTNrbpTH+vgnoop9uQXvdpzYTtLLDdXd6Qexg9j59O8PMjOZmnpvVJbAxLFBOjrnv6h4a1r4Z5AX
+R4hiOIzrQ/fyaezYUvr/rvmhb2fg5L67llIIVmzK79HJVMEOob1dyhkI6LaSLxFinHCcFC/oj/p
kZBwws3aTcSsXwsFFtEYf5/btArgJZlguqN2V5sji6xpnmKbPXEYmf21RcT12vC/nkdX7gCcsVdm
AdpUXg7VMnOsJ2JtMkreizJL5bVN+coGM+htPiUSQylS3uOARjKiMF1kLFlQ1HyARgH7jXDQs0dT
C2wg4ztVVRqMU5pfbp9RYkYbBI5/+aCmM+169EQ2IIXsADcsw+81I3uurcHxJ5Ea25QUsG9Y/V4v
Uw9P8mTYzdW1T+vp0DVJeJ35X5TEvoBZfMviULyQSO18NKlYsqSiPiOFjqJfMb/Y5sSCXcopIJEA
ug7lbgpT7GTVPukCyAztzlhMULsiCWDEp8/20JVHb8ZpFWlHPFiq+WfZlfiMlPO+xpVvO1XeO+Dg
TSeHBOILz384g/idalfwr9hgQzAcbmfQ2o69DdM48sOMRGsj0cERvNwlCZQhEaLxpQ3Zi62kV32Z
uqOMxJWdd3LToR2qoMPGwi0gPpAQQIs1tILOyx1fzUsKkSwPbRLa96HySKpb+a7pjMofSpIapRe5
mxQDOL+hsrxt4sreTK7sTwh12E+J0BJuuhncQkO6TDOZUAtC6GenTC6FUQPSNS4T0nTb3pqSM9yO
ek/gb/HJntFNqw8aihlCacJzy6OKOFT1x3TmDiM2YR16pGjiOCGFPDnatm3Dcl9GIgvM5K2xtfol
mkbdJ6P2k9mbCvMgplNh+f3UV37cRMqzXTXddbRHxS8o1z81YhABms3846p3irHeKErSPGkrX8h2
A27oAP6UEgXKwsJA29E0lOnRvPQRpXVVLb1Cb9xxS4zXtqHaiI2id4pCF8fU3H1CyH3fR0rm9676
bJLQ2Rr2NPlaq5xar3wTwnYuRav8lSM/1GhpxpNZ1cW2mdKPxgC/IxEVxznnpexkcsn6YfSVZHL8
EZeBlnUfVQiWFdXOTxh5h9spxD1I9DCluzDEdA3pDuEof83RHM5mCHxrrOIg7kYraAT3SVfp+UkR
PRRQg8ToNJZHd+pxBnHL+oLm2FWVbKkMoCIGlog6lhuAZYnIRG6f5ejh6DISPGmyb/aQbLfxqEBZ
q8V8yK2sAVpZvbZNeVNUAG8IbDd7p2l+aCLTA0NqJk9YxsPnmc9zN8KSm6OjG+FatOREuz5Ot8hB
E8FH2rRR2X1UXixOcJRUqlfzz6YxwMoRFmx4KOBQ4LMezOOI+1Dn/cjCwvRbpyfXgUzTmKEN3djP
lErH6wjIEM2iZpe50buDWM129HTcTEW2ncfIZjPc8wX1vdjZUahuhZO9Ywg0bmpSZlskV9VtFoMm
LJUIoRW9uhQjelhNyBKV26bhO0jC7ZSkd4I2T9pAhPGeHFx2SpHetVXdPhPjXzC7bJExT14MTVP2
FQ+SH04vGQCOIU/ErWE/G1kUmg2XuomAV9LWDTtWVepE+uzsKiMa93lla5sEgI0vXORkk+dIjBbh
TdMHOQjJjeWkt9gTZ9ty5bZFIpe6da7ueuh4h9lRPRi/iJwwh0Ol6dN81yH8Pnd2iZxXghcDeuq7
cFK3jeNKH7pytgs9i5kkFNEWlacfGro727prhoeWkxbKYd/Uuo7Vl+fhWWog/FWHybjB/PHBT+WS
Y3F/kf7MdkLB6WIyNk4GRiYiKQda35E4mkgE7fQwB+YziveY/Aw810ABGwiovZVBT0ixqy0UzGuU
IECHl+29zqBwGRQCPWr+cgRBn43m5KtE0maHNRjzz29kFoazSLKbEtZz0Kta+CQa44dtUoef++qU
dKk4FhPTtakA5yqpZlTO2WGXCfX0jPfuRsOFLqhrDUWkMoQ6F4JTSptTqxeAvMYMTceo9kMEVveq
wp6lry352VgzKAizzLFGsq1b6KXzDo4mZhgphNRuVtipj3kCEMCrj1hedqdxEP1pffXVRLbZnfIE
6BScGlZqh3Q7+Pb9VGTunh+3OhmZWp1s8l27di6vE2K/JySR5lOSs2nz4CUF69XclmJAl437mgIj
MjRnsheuT6r/KjRPntK6eJduTgKlMAd5mOOcLbIHq9nNJmSJu+k0GB1a5k6DF66t5blvWaiz6IV5
7JXFEK/aj9NcnFhFCjZBY7i1uvLdjkEFtH1Ucn1SLQ0+u7lZBkpcxuyl3PC0NoSvxKFxerVIu+9C
RZWnuZPoZQ3WXjIdnqSagl2MCUv9WpavSdr+adqi+/yu1lfr1xTPFtrnUzi7KL90Yh8ubpTrPmN9
5S7dxZqP33sjq2LkQ9PYYzic7OgNUlPFRLfVkPpnd0FV1nOSd6OICi1o1Do9tu1MwX3eaEN60xQv
wc2ef4zim4UMJUoQRPBNE4YBk9TyAernvmyuqcJ0gYRuEKdTmPuxGob7OasPQ1MjrFDgipjEx6GF
l6gQrAGDHY3T+gkQ86Au7MxvlO0q/CoMdw7Wl40WV2x/Q8OPW0CUSIVA/34tC4+t1WCSr8GQ6gTQ
QT8JOOZB5cBjq3+7c/abvIvLNxuiIdfrlsvumD4eWNigxuK4/laVPpYnuTRrd21MxDy4zZef8v87
HGJE/19nD47X7KZBkFws9lo1BJgt/2Bz0gWNiSrc1lZMBEaK9NDXuUdRhxOiCv/v0k0QS5986Unw
mcKpgdzR9CD+dtOHwFOCCuCoKe0lzLr4mCk5cu7PHTaBuy7ub0VYXVLmgRMq2TikVfkv5OQiEuUN
NK0Oj9lZf27QhicdrrhbJ5WKDzCackKUzPewzgvm7jnfaUN0c6iKhfkD3/U3qbrGvl/SBKpl5acx
QiZSSv08aVjb7CEiOI9O8gx7vQteMi9fvZUGif1AEUGk7IejUtopj447XcWEIJvlKA1RE3lGD/GG
us9OoSrQ5W4VwirIWGe+miNaMIrlz1SdfWUEpOUaup96kflA8aioqvTklfMHPzb+NIBWj+ZQ4K2p
J+0mpkSmD613HcRs7EkqV7DGgoQtxMaSTfms5pAae7ZRgciqxO+yqHy2EirOCFkh2l/sIdrPG6ow
Hmch+GyMKNvicaO7c/od1L88h0ViBlgiF5tGmetLinCGoZXKe8U0u3NG6R4zfIlueGdSk7bm9s+Y
ir0zt3jPt+bDcUS55xEoDiF59PeyCFFMSJRfXWhWAfK0PYhRkV0VlX1P4/XbKovFr6iK38gkBThw
mz/6SNwQRHX+5oJ8GuuCXij2cxYSvhRRUvtSxbbNbOzfZOZdcgHMUY7adgeSJXdKg3BcuhqiFdmS
TRk16VFHcX7j5OZ8QMV03s+UDjagNI3NrLTNlvBxU1ZDslfrJd/hkZEqyLS2orOvAP2xKxT9vYBP
YiRl/CNUKhsmOMUE/ZFWarmQV+KtatjzvRnUH22jfS+GtkadHMIk1X7qMHi1JG7ioQM0FBs0l9Ob
SNIccms6MUlt2ynPznVeDWdryd5NQH0HQ9YHr5fKG9bXW+EZpFRh7G3CLtuOURK9gRT8LTCaejKl
rrwaqqVgn6EOW7fLQTZaZbzL5Oj+kOSvpeeCrW/C6UziM9pkJnJKPRXkA4r8Gxcl91+NNxiBkzra
MzsA4yiruNk3cM8esdnCeqcS/lciH2x5yYfEkJh4WjNuXplVi/eIefCMXtyMOiS1oYjiT1b9RVYg
pkYaV/4sbe8B2jjcRbEDYbie8dia0/mZFMPHpLfHeRLtY2ha99YhbBEX4JkxmpZ7lMCZjtb6d8aH
Pa0175RaWuZ/9T8Pr2eug2t/bdbTv979Nfb/XmI9bM/hOs8jVqYcIzKfsD8WU+PPl+WA3fHaX1+t
600fq5y09v/r5dfxr9PXsbX5n7H1OuvYpLXFxlCr0Wdvl6H9VhQVi+ryUnUIYUin/nvU6E0CguV4
pgDZ3eLH9q/+51s/WzFRBlQsZReloj6tTbUss4NZIj629s1m+ncf9WqiyD65lJMe3S1N5XFwcyMA
RBTd17Eqt5ndE3PYr2Nro8JNV+MhvHwO5Xb6EjGNfb2pxbnxaKLm/zm2HiiaWVLfWbSOl4t/jiVK
42tarx6/xthxBojZG8+lmWnb2K2ivVUhNV4qtXVVK1O9hrkXs/SN7S/pau85QOSHrirjaQ5FvrUx
ILqV08z2KZp8JN7KHzGIi32CAeSBwgisZdiJmOxtNN3rN73MyKWExZNd9s3FTLK9yxp7xsmTEGlO
syPMsX3Klv9cINm6R9zlrZCZc4V+qG4Vtl1MK5H9NLRjQoSvPqVje0IMJT/j3iuw1AHIDYpq3hqe
ZmN6kqMfV86/hIPsJF+09yCh/1S0Uv2B3lqxEYNdbNVZe6Hc3LHF7JBpLNMxaFA33JuypNKjIsik
6RDlCL03ad+rb7UzABht04VNQSYpwx8KC6rI+J5UH0bTNeyUATR2kfU+D2a1yeHO3bMYkYJqLH+T
y5/O65CM9O7qZflx7a0NROFo10D93qznr2Ntp795Vi8va6+Py5kK0/jUtpMHTq0VmzJPh3shwgIa
bDxslWgY7utYXBLsAo66rj0PV85zXOd/kaH51wnziFQ1WUkwKMs11ibX/4kHS9zWy3jVHB9VrAv9
rxP6DrsHU5HZcR2reW4vrRJevYYa/lRu0EuMXrQ5VzHxTKed40ZLeoJpex2LrPiWF1RQ1yGr7EHd
ZuWfdV5fh+JhngK10vT92k2mprxPZMU/r1Bgga0DVFoxryvIFTjoS1IlziFpmF+RbPk36PbzlGYm
PtfCb1/j/3seKf4COKSh79brfZ3Ya/FjpBrHziYfAhScyickA82jMS76OXU8+uvY2vSlWj61SxMl
CnBOfZoXzSeoOf858HWyls7OodLVl6+h9dWUheXT15ib5H9VTxL9yNjzXdkkT6VOyVhg1vv56mvM
VlpABNI7rWcoVJg+TyuiOjsoOmCYVkd1PKlMzFDUvH2LSARtQ2KG3drVRJnjhtDBu3as5k2E4QLy
WXKFy8nxIPJDIgSg6qU7iK7CMRicCVJN7L2E/WZ4Gfi20iTDvHRNiuoHvQG53w6d/TYWcjgIhYht
PZqNTXpoZTVtIhOufN/azimUBCV2SnZOVTSBSFpmvzp9wRbME+9rz8q19LHUCdZe7Ib2q2FaqCS1
+W0dKruIaCKv5svaBTFlBng4/qjRedjoY+29WnGvIAkWK1vL89xXjdDooBYEdWu3ROoF/TWCnPVk
g+niBQbDeT0Yguh4/aZzW/fBMBk8V1X1oi4XTVvC3dbzist6IrbExHRThzMSxoX+Ojaw8mxFgwqV
x/7ei6seEg1L3rgubOva5OpOSLpzKeO0PXSRwLD1+eBkzU44fQb2M4r3BWohr9FwqyqZ7zwFY+hs
WHQvB/tBksCi+Kt12xJU1puS9mSnMvVbF6Ws7lORv1naOBHnM8thGpMRixvOeY6hO6Mjmr31ykix
xQvfkYPGgmNE/NnrzP3aq6tBvjrGkdkx3tp4WTqggk6OrnvQt1KkqItQvDUjmayspiQFjUY/aEXk
BIKawJLlc4IepMs2zsxuRxpryY25hPP5Y+qMIjD1PDp4+gbxUffFXvxg1kbPDoapPBuF/NbpClY8
bj0986GR4ShH8tUZexfFgBaZUDwOIruCaqijIYhqVvmrLfqXMKzVV5wMV8SNL00vfOTktdKaWF1V
ar6fSQNdtDTrK7HEGHZpPkVFlH0OaWMYnxSjvydN9qeyXePQYGNxFRb6cBMh7jmv8+/E3s0f1xTX
fsy1v9hs7FKvsdgsPTfT7BOQF9Sw2xa4hJX6HuLK36IFfy0K6Ud4Y7yZSXOMAfL+0XKE4ZSXDBuT
u26XZ5R5i12pkactlKTYukNSUfSOvxH01fvehcggWk+gT5+2L2ZfShIBdvxHil9qNNt7r9EWdH7h
biaVHGGRiBLjbJekrQoy1p7125wMxevQJQu7MBOntZvV6I0CmrjAvLdfwm6iDtUNNVwNY3yJpbnw
y5JmByo4OTQ1GiGWUhywe8LEIbPlgaSf3JoLrZyduXEn9OfPz9QgKVBsAEFtE4VCP0WtzE/0NiZ5
Y/umfsN18B7NzEAGU+0uCvUSt+8C1JeiVW+606JZmxc3i93aWz+72q1t9N16DOlT79zhoe2P9kfH
5PxmCsd75BXy/FhkvPWWMeGijQnzcmxECI5cM66mS09Fb/Fe92Tul15Psfhe4MS79tADru6Nl+5E
WFlvbVljtlvk+/VY51nqzQnl4bNXmfWtHeajqaYqshb6Ia2z+ZovTasO5zlpddI19Kqu6Xe9q9ho
Gen2ddQ1hz3vlPtkdNAMWAeN5UhiscZMU37OdWlf1UHjaDi189aM4x7B2qW/HlobCpjYPPXXtfN5
qbxuLIqqJWnUfBCHoc9JSzYCwzTXkgLCEMpha7dc/gBFAJt3L7BnqhbAieiOrc7Zs6vOx05Mr5/d
9Ygmq/4UW+k1z/rvZpmUx5yM17Xv6381KGA6W3zl6uB/DgyqNz7pfJSvc1vD0Qy/GbXaB0COtMhy
lbglGTTqCYIBZhg9G6k77kQPmVLL1OiZJwmSgN3P02XxMFrH1vNcrIGe165bmy8w7sgyLO//Gp/r
BvkiaSvoMkaSUC7UNmIKBYxTmiJpCwDGUCyHrKKIvIzFJrMnQkARcA67fc2t4q0Ka3Fde543hQu0
Ekfy5eDQJspeGeyEjXTRvap2oT/Z+H6AGGkBvXBGDSyVzfFj7QhJjQm9+vmydrUWKAdkvGy/dqup
SI7h4IEcXt6JjGf+PA/x5x9eh2xrCmKZRfe1Z+UDKdYBTZS1G+P9vrXNJRG9vF3YVnWCi2H7azfT
HetFQsFde+vnayP9kNm5fFk/e77gvEYrUfDTXD73AiyadK3art0Kc3luzQK3m/Wz2TkySAlCUEtv
vVoc9i9ZRYqXwjKlNUsr1ECpG3myKRaQSJ5q5mqzbA6qTWUowvzzzRnLyU+iyPkFgPgseYUnHc9T
Y83/kLd4n8iE/qg66CIU5cUDn2+WekJDH4/O6gqCIztUpR2eWmMW5zBU4gN1yOJQIuL5rOfJe4Y8
20c7OXdzwq/dcauPIi9tLJfT8aRVmBq7Cegbcj/xx5FCfEMGn42BFrnJNRuLBCROFJ0pke6TcX61
58LwkeMEvlFl9lM7d+Xs57XG7c2T2mf589ootp09kw1FIjv85aDwGPQpDHR3qKmnRXUP4AroORw6
FY3NDhaL145nwPLzUTb1b2wzlaOl5dOr1dXcduOLhh/8O75rf4rZDSjQo9xdhTthi791l6fPcRKj
W5s5yg6avvpeWYlG0NruNFe334S9pySWfTPmedgZSpxsXSU7R4r3h3BdPZky/mvG5e9uFCblndo5
aCBGqbK5GGchNDbKJEOBCfKDJ4z050CRKJssFyhSTbHS4cFO69Hb6ILyUg0Q4F6WezLyCSU/TM/b
IsH8BXViqgTat3qOvIPlUfkE+J5ta4E8pukAVhrAwjdNH16sny6s7+tQaHdDbU4Q0WufKlS0U0sy
YhZylyReRvK9KrG5dIzncfyp43hi3MrWdg9T3iF/OAJQlgF5RuWgKdTV4DTVO7jzOvIgoXH6A9RD
vWZkwDboK9mbwi4WH9n5yPKIxKYd/ahzVz5mnUWbIf3ZoXAPuNsRZExpFHMUl9FL/kwFpovjgHYu
Vov/zNBgqlb3cAOMmsDqRXujeKvtrdoSp8gqyMrHlbuJCtV4B/n5e7CS6h8TFUxqQX/jrqshfwuS
9WWFOMTQdr6KSN0R577hrpZa/FKDUll7a1NbrbaDOE9ybDljbcJKB+kyeucQssodGRUN2F9yABux
TfBieO41U31MlFa3nk6te+1aCCle8wQt+OVgD7rwMRiQsUe7v6xDBuyDvRPb9aZxU+3h9UYLyhMA
0dJbhzTDQvCtzdLT+oZl9TkarMzELvGh1MJF7bPqHlMIpNWMq9vaw5Mq2mZuiIXOcnBkZ0O9uj2t
PU/XukesZCAEHCTp1zEdj5Bj7xU2LBresDYEJTseDexFlzdErjJt0zpVQSNwBlF18tLpVB+Wg8rS
jAOJPwXSwHE9g1T3cApLVKC+Lhm52Qnx1fTzM+fxUAaxNz2mhHTHZGn6owmxRiukOGW5YKUr2+Qf
u7XRlSZ2ujvCvmfDR4Un7is5zWAyrBFrksJ4rcbqj0gRmliPkaJVA8QpvQOIUfPV1vAzVHpv2K7n
FoYenWpsaoL16KBS6cF+3dqH5gvrfQUYRk75yRNEEFDR4vvaII5Sbus0LLfpf8b0Kc79qPYQ77b1
+D5FIyiv0EP729xnIjYebtkZj3RWmPTBtBzXbqJ43VGbgYesp2iDbTxYwCYnjz/PLxrKyCMqrQd7
eXsdyR1w9xBBdLhttdI597VJk4bZrhnGoxMlzr1FG/06Jgo0cx0AWmlGsKNxpNmvJ5MRFDe05NjT
hG0RgPpttnxB4xZg87+uJ7t/ylwJtzD7AUZhm3KHS6djcdd0n911rDXlRmqsZ2sPE9NyP9cA7D67
esi75nwfAtx4XodGY6ac1yUqth519FjHpjk8aQUPxtqTrdIfWkuWnMEfXZvenp4rwCFPn0OwIHG0
GjzfcIr4xXF5zFu0s+xJN31qu1SKjSG6r42nir1aGvN17Y2h21xj6e5LPYvTYG6WLLCsHX89Wsas
8pmlkzpr0mT3NWZ46V9PVVn0+qq5aTGssr8O3qJjo97XhvsIBY+eavXXWGgObzJWxwuKPuq9j8Lk
IjX7+9cJKfsUlDeaZv815mJX1o6fF236AcEKZIQCa7Snix4nL+3o5VfWwPxKCf3UQ4I4rT2MMm3V
X196mbhrrdke/2tsfZvVlL9lG0YbrapzQD6Fc1sbV5IldCAEwFBnrFIVQLrUYuSwSeGoPmQSVo8w
rUiveUm8X8fyuCBXmQAxF0VZBVMdqj73fnhcTzYNPFpLVIoNE/hPpWKHlTHNbqMulg85V/eWROET
eq/yUaaI3JpCCQMVOiheD8PZ6cyeL4CDAvjUhkIqSCnNlg91kslzk7jH9eA6hM+YRvK+8Y7aNFTX
yRzPthQ9v+dgvDXmUJ28UXaggqYof5JRtS2qraIO1aZpHLnRrGgGeBQ2O1MxnKc+haKR9GG62I9t
8XH71hhhCR++v4RV/2T1EYrtgpoUvITfYZfsLIHgQWqx0ymJALxKqw9jbH/MbgGCTR7VPoI5oQgw
3Wqvb1pikKAh+ig8/IX03J9BCQdjrEAkDVnN12of+BjY9SYYdFUZTiAm3jTpxPuIBYEEtwokHZBy
3+tndUZrrtUUg+IC7CRX2Wej/s6+i8kG9MKmMtRr3mVHzKiVS91V0GP7wT3mPQQ4w3hLmiFh++ey
TwbtmffCfcy5pZ0mKtrkO1qSiUbp58XUwpny1REnXdSJKd9OuAF4VZ/67cwayWb4Se1vmmi8l0WE
b4LEYE+1Ce8xMi5mk6g7BWMUv4zf53l+pSK0iVut2pV26577HDcYEgG8/GqmAQV426jPiJZ9A2Ex
4kLX9rvKEfi46np47YsPLiNOyK0YPrrPQ+CYBpXbUtEuObFqbo3qzci48lDn89lCcDYSgERyBcvF
VIeTN6WHRhvkSXah3GIfOWwax4kumSvnjdrq36IR/wAQU902mqFoqHN1s4B/3GrdfFOSuD7kqDVe
kEkEV8Kass0ap71UZUmWRB/gb81hENVTfwFIcOgkgoytTINCVnsvH71jYUz1JiNuYGtlCt/ATSuQ
fXew6gURGHXa1hzsdAdA+DdSTb8WM9GDSZU84NvqA+BwXYA6Gxk87hu7UYDrpW171mjRSQCuhZYE
O/bOYLU3bNg26u861Sd4daY8DwANjsqS8DCa2xpRa0tYTYjCbdRRB8kEwixFimREPLTqm57/6m3l
mmXwfBFHCbLkBnr5n9k16hP1N5WVMJVorqmnqay1uwnDw+S2p9xryyEFf+PUgVGI+NIVdXSKRiKM
XOP5nQS+PFlXIbc3LHdvlZOycno0KZz4DaNeAsyUHKpdS7kX9vTbNVX3MrppG5AKbAWp0E+wA95q
1JZs5xj1AkeICDKNVmBaVsolU/INIkARDEn80eQVLtmxeWAt71MQK8hbyR1f6D8ywyJmJA1P9QFT
jra2XkiM6H4CumwTJs3Dcxs4Zm6D+5tqlEchmQcTxQzmoW+CqiMnIIsXNE3VSx/H2qVdGsfEsNKB
hJkVvtCjcGt2IPWEprNDUZyOuddqtlGaugGgrF1cRh8KlQeUGGIUhUhl/OmtoXpvkTVn0T50BTZ2
jgunSY+ogagj9FSP8PgpagDyzDd2JG1A3bOuzCu25rmPG8BblqiCP+9YC4R6M0Eufh49EuxS7yaq
wtEdYRWWz7YGoRSqHTh8M7mMIC99bLOIKtgUdqkKh8dsSV7PWbSzvUV9tu4/IjfMESgzgDe6egaI
wSwAHoZ7MWPVqEOY9zsNKlP7d4A0GAP73TYecD5pO2SdHd8sWjVAaLrcqmUHQrlTMGDRVAX5SPRi
oiiksFC5j6me7qOwmwupxjyYuwlRtLx9hr18J9Pc+BZ68kdv0kGB6qF1dGz3pIS9d1LS0D1ZC06n
Trpfjetdqphp1mwUprGsrg8zCktYqP4cAKLu6677ifeBASfYjrZKlU5PA15FF4fkcbkQiKNMf2SO
ewb/MBFljyHf4PBzZNdOdiMCvpQkW93oQr8pIVHkSU2ioo1Mqm6VdajduvSt1G73QNdLQHGeBeiG
xWAHmfnkFBSl9BLNLaRjH5XVuWR5Sm2TJsm+mlpz38va+555r3CZOrUN/8y23MB5Zy31FoiM8ic2
+qCw8uikjxH+iLXabNipe4ce4NneAgcK7oSSlBKyeesg3DtWSdJDNTfEjE/eaA0v2YBGkUMPMZl0
25rRa5Er9vmrqYfS+ezaRP5HW0IRw+braoXEjt5ggWN0c4Ceteftwij0AuGhvqYx9QVsmX1djXgU
Q9M4zzKhbEr08ZEV+raI0umkzsg3IRR105Lor7U4REHVuaBbvN6M7M5YiJdmEc8xi1G7qKZsb0Pf
Ttc2WWZuel4VtTcZE+rWMttXkaOKIHP4GcGEHZWW/UfXZ0QeVvyeZjo6h2b5YhmjvRuLmP330oTu
0+x18NBaLdk23S1zmvQk2B6cstCJN0YJAQA2dny2bPOmRwbsDW/kjsLucQBxRX4v2Q6KvM0YVJLY
Y3PWLQJnWn5YMWD2UpGGKgws0bQWrysQmP9plI56UY+2aelhl2EIJLXCCqTGmHstaRb8Ghxkz5dC
gDLrWz3E1hXDLTgSmIF6cKyjHjTWFA0TO86Q95IauSAofeRGLc+NOb2oYh6hdoT2ZkSVJpiWLjIF
U9Cb/Fhm5gI0c0QGr6RDenLWQBd5ZnkGkXEYJhgpwJWundndlBb/p8JM0o2OieYcrJg5sRD4LfBn
W2eYCjgFs3sdM00jFOzyZ4/S3Clp6vcZuNEbXhugDctfYoizN7XAJcZrP9wy5OZeswTOkiqQs85O
J+OGcjxXe1qbiSUMgJWnbML1bDTAsVer1lYB7BmCFJhkYZ7Wy+Ba+RrLqDjmScWUPXbOBsNu4CGU
FADBlXNQopgWO6XNc2EHJlPe06BB6ZUABfBfG3Zpw99DciR8SkiwHtJZvAuk4BAf3U1Yy20cZ4Tg
vuCNAGhvUo1fF/3fTAmyXv7DvqY9t0O+l6NkmQQVmDpYWqspJKEWHqeUR0f8KIvK+IaEPIqc411P
I+uQDcp9Jgmw0FvVfW0uxgPJT7UzDok3Cqr1Gy+ZvaOIrWtCKS3IdGSVWrVA+M8AMW6fXVOfLlqW
vI4qu1RRR8goCijDi0lTHaJrkzb8PaBA758KEFEuu51NwRssV2V/Ckdk0z/d4GgPYLsu0tjKxEbA
ZJ7WFlx9kfXNpsxs7wUWgPOsTq8zCL4XAzCCXUTNrk7SbxWBAfKVMdDKimLq2p0zPSfmq3IAmoqy
TztXED8ZGfAXa1NEnRHUVdkfYEeUr50pm8MIWyRYu3rqNOCNpYVfqNI8ES7z/7SdvdGr6P8YO68l
SZEtXT8RZmhxGzoyUlZmyRusuroLrTVPPx+L3pucPN3H5sbNFRABjuPiF39OtjKdizidbwh/PPcz
YG/TtZOnACmXp6DRanaGkcJ0eic9WrVdnUto4EYAO0NJkJjL+HkLU8MdkAp2QjYZi2DnzGN2ZBb9
ZLDOQS9+yLKnLgQs9jO33zAta6/ZgpkpF1xdCMLiajpP0YIbrY1JvQKMCBckqQSTHn1RFMM/xv/N
knypni2vXX1XBtxXr4VOt8uKlFCAno0Oclqrq+DgnyYcIS9W+BY3IAX817EJ0lMAndduDbhFw/iK
UDnqhnjerboaghES3FBmMmFwYwcl70VwQwo6P4UkOf4xuU1wBy7Lmo8MVvklEpU32qrgkl0kmsys
IMHC4u8NdQHa1211FIRK5TwtkELGstld0QO3Dhq8HvxdomjLOgK5AVisI7sq3x0lPyRqgEPun2Y/
gGJeblyznFFiGz7R1hJ1PgpUUTLHOZuyi9SMnJY7gyxi8Pfx7XISqaWF6rSznSw9yK9M0JpmAxbh
s8XV7xw06lkURhxvD8l9uILh/NUtz280I+eSo0Yte8ASJHL/JRozRWZLC+M7SWZZdQ5LRcd/ZvlN
ObjPAO+Mi1xSfgbOy2FUDYiT9NXRK8s/5bh0DOCYL49xfcKSKXip3GfXxVpIo1veWOrdGakVPJkA
fazYX2kN0G7ZoR6ndDyqev1T8MASDMCouxp+HeupSI5k1WBjRlQ5KX282xxl03vFeYVq8KOHuXj0
mpAnaiMhemqT5lWevZ24TwPrPqe5NujWrSFCb4+hO9tbxV3qMP1rQzTbtocGdlgHQt0EB3lc8jQk
VuLxmewkKq3ACnWffeVu5xV9foevowf6TKJLABGBtqGcK7ze6VuGZAaIAMwZq2GMQN9F5WgHRwqQ
yK6R363ROe1BQ9nRRa43Ng1r1M0hbpOv86jfyZ1b7xLU0l1hpdNB7rXclaQtmP+3GuIrCwZAnokc
ITHJW5uDpCUwUhxDmi4Eoono49B9kge/Nk25NVtrkJKalc9dBYb9ILdCfqTe19yfNij0PSvojHKt
6o92sQ1B7nK9v2bu9DPAK+OUMRqg1b1qVd7CtA1P+QzRudWnT/rSdchnO4tt5zwHM0hg7Ph2KnRO
lHAb9ISsJC/+nwu/+w0SxfYKsrse6mvN9emhJoNDaW/oB+kC5PveITd+sQFkjZ9SuLzrzV3hFO/e
mnegio930GAbr4hgTc7NyQhzbT7GbvhD6TL1uN1hOsE73XGhdG+di9o/Z5hYnuS39H71lNqzekKj
sZ/3TRbet4OuAPNY+qHltZYjJfaveV5XzggHhMlBWkIfpyeGMExdloagj0g7mXCst+azVLCrmQqm
vh+QYLtICx47a7hMucW0pDrmzoDxkbuAK//1unaRXv0QrLCXG8AVFkDK1vbm+MHVFwCjUdj1Im9D
97Z0y9KSJLnlFaz+LD2Spc/O0XeqAcxK+uwECn2k1Jdge1vfNdE1KuVz5Q0XrzH30hLWQ7AVOCtf
2oYNAukLmbA3ZxS6r9sbvrVlyZNksLRCte9PDSC9c+hEJykzpbFLje34j01Q0vLUJLYeI+k1+qFc
kh/y1mZbVrb9d9eDrRwb/Kl5DeDK7VLgMUUKyK23QTgvHw7dg2ga6ExUJ/2EDwX79IwL5IkPto4x
qPOUz+2Lw9iA+eG9zorFrBZ4bCcvOaCUoe5u1oJVncfyJR/c7mSaM0OJRlcPalCwdtMjMLNjg/ck
vIMpX+wizXmoD0FUPjmYF28PXq4qyfV12tKSuTWTD4cUQ9peeuwHpTFKUC/dtcT0BPqSGcN5krsv
JynAM05gVmh2vQ+tfi9vCax2ciX6LndwjW+5hYiSzFsmXIOPkOq+28KlCLlhXaykV9bBoYbEC75h
TPTPUQ/cHRmTo9xjCeSxx8vwBKFc5shT+kc+6XdebGQndR5viVkiUOZ1F+lkNHrtFs5uiXruISyC
9QtgtH9Cys+uckJ58hKjp28XNowdDX/Og/eMWZy7Ypb9xH718Tw75dIits5A1VTnynHb79PbUTv0
E8T77S6WmUNPmiyfmczNrINvQRcSUgm8gG/gkg1G4h7yo1KFvTUoJwa6KKNmHVcdMxlsgdetzpPr
XCeAOeznnqFHolEc2fsMx7B1dLXOoiItKNhz07W1E4ZL/VgbiXGS88vv8u1ovLb602zk7Uk1jRd5
qtujlVjedb9iY4p2Y1Gg9A+F/O8J2tZxKPLtl/Q6sGN6WuJIw/QBjP9Ry+wcdn6bDw8IspsXoGnV
nbB2hqir7mgLv8swy9bnK09i62O2B8MH+q8UeqY5efXBgiCNLIZj4HBS8BK49OAHFAKPJbdMnow0
60Bl7dECHuwX+Ib8tzOXCluPvj3JtUEv/f12E7ZSiUmV//+pGKuNsJcetq5efowk17H4lpbYmjlH
2H4woEWYQQa6SmdfVDwWpYpcdh1ySRSHTV61Ncq+9t+w+vVDKb/z3ShjPbbM3T2wgHs2BLHH4EMv
41c2R1i6ltdkLpCD2QeT+QOtFdaTwz65FE0Yqkepvkb95QsaAQbpgnQdx0lLlRHdFmx505yx5aCh
FKkBE1sGYfJ3tmBFSUr63Vh2/fXlPMLEeRgLdN164g3w9JPNLtW8R6+3YBPqD1d+iFnf6a6uXmVY
JoM6iUmwnnoZFkqSjSA0rwMIIFtlqbIlJbYF22Pc8rZrfDg2yj93CHXQh9FnSsfZAQTIL5KWN487
njCNX8rXHz+XWrGLlEF9N4yUR7i2vPlnANH+Ks01QkkX0PTyDMKuQ3JDWso/R+XotasClNNc3DI9
fKSCBDBFtincB06IEDykdCvY5oBSIMFWT5KD/2vQ6vy6/vqlJa9kj+2dWccza2OWXE/PO/ZP/vve
SWytJdGPaTloPeu7Wh8v8PEoRWNjo7XftBmpWelXttGDHPtPeVsVKV3H2RLdAnkeW1Jicty/nvXd
dEZqS8UPl/qnvA9n/XClYOnwMZqruxBG3/KK4+HMXkU1r3NVeeElYCkFciY0IibvyzLbFmx5c4Yn
KPQ76lStQXStJN2tnHyr+q5Eor4ZgBBiC35t0fKyyHuyvSzbS/Wvedth8t5JvX/K+7+eyp/zhdxf
xKD9xoOLQxvD2mUsLB+uLVhnslv63VrFP1X/kLfOJ5bTrleQ83yos15hSLx7TRl+q50X7qVrkDmo
xLZvtPQhW1Ji24Bsq/wh70NS6vk9ggH9L61GEiEpbIh8vJzsvTO8lSa8RiVX0jNL2Uyrsyo76V7x
unXvgKmgjW9pZV5o5JKWnp+xUMCKkpVZ7rp05AdWO++le2D1H0nWBmXgv+lqa6dhq6whSO9SlDMk
TMTfDv/U3W5NwZFJ/1ZnawZb3ofmIkkpHYMmZcnChek1qLN56Bw9nfcy/00AGLBclIxvQTtEp/WN
l5uyBWu3uqXldv1rUgq2V1eSAQspf3ffkv5wBsmbswTshJbwGm2d/TqwXsvl+WxHNniVMHnLrhYL
I8ayQvJu5rhVk2MlkIHBlpTYh3rSiW557/64lHw4ZPAq5TgbD6ACn2uoFLgGSA1Wyg0NJMfy4Spx
xGtfpevysyTLLnJnyqTPs8usOrsmc6yLvOzbE13f/XeLme+GCltVicnjjYqeFb210rrIlTuInhhx
hEyKjlb2MHsl2zGouWjTo7yi6zqltIBx1uPmm7zIf69q1WpwxDqbrZOGzcE8z64JEsGwxCGtSVA3
7FbutrRvBQr6Z6G1KxfdYWe2MCCjQ95WPixdC86m7t+Es22xARCpaNfIXZXnUmdQmfSqeCtjeCbC
J9eXBzy3iO6063rmh9svN/XdI1qnrutdlzmLRNfXPGJzcvbM6Sh3WS67BfIDtqTc2A9566xOSj6S
ObeaUrz9JT0M9b2Ntd4OG0Os4oLc/9IV8Xg2EAI86jBmSUI9Q4C0uOIzSamls3dmOMj0LKWeB8xT
TxK8m+rgNdKys7acQ03q7KEM6nYnteYuGy/KXJoHtc8A6Q1DsWsiXnUJvMw197YHwFMDU3SfJu5J
jUIrPyIZhOEyM/sjq5Kghifn2uhB8wQni71mRGMhnmcO7kWxep/649uCaP8UIAP7Cf5NfUA1bkSV
g6TkZQgeZQnbE/WICkRsV+mn2HNQFjS7hylGC8EBtnDS2ds/e5Y/P6dV8wu+46U3tfLLmJu4aqX+
j7xkSF7jA3/nBypI8ax5673Z+umxWs/Orh+w4aC1qOMMwy5o6vprPYPpZUpeftbV1N6jqAO8KkK2
Sy0WWwCTpeQ5tyr0m1T1UCERjDJUCY4bI8bqcVxKWErCTGDAUSBMtHNT2OXjPCXVo8QkyIrCQfcs
zxEWZhHeKuLgUFbID/nT8N1k8+zcqouUX6ZWBnYkKHEclgXgneszc4uLGNVrFcKn4WMkqqJgeGiz
AkyQ1w7Mh5vCvQOpwfaax2J7i+rX1E/R87AEEF2iZ19NfiCrqVwlq8ww6UZ3EVWuAuEzw2K3xgme
G9Swn1V2Qp9TRdP20zgGzCAoiG0PaFVqcy9zLEXxkN1Nw9A9aknnPc1LUGfA9mzaFuxqamwFoZ6l
e610cEUb2J0xJ8zmxlFHF8b/a0qi+XFNgeZA+dehzW3HV5HlPaEyE+2rsN2he2ocHc0yD9PU5Gi8
AaYvDM28sx2gzsBatYNu60m7wwoeGQwcwEsvLO8rqHb3zRJsSdrnOSlYQx2QNrLhppX6XT6bqbHX
TEO7k6CYgv9kFn2l7CcPlrsXpiw2I2rw1vsARl177L8nQ/7NYCsdXDh0f94tEz4zyETQCkWFSkw/
/8V259cwT/TvU5OAVkAQ5y0YM2DX6GA9zRp7ydaUWLfKzfs7vY/bS5rGxSOPQIPy36qfmlGhcWWp
+aAa/VuNatCDGyVPg101UF+V+lPcs3HkIPZ4lKQUsBX6Gfn1/FiPux7jjt20VI+1FFO+GCzXchw7
2GQ5CrRb+ozDu4Ot/IeTzuZNTlU3pvboeOEFchhOnRmyaCc+ONVh+wVtkPwOwzlZz1sbc/vUdO0x
V5G12ftYLPdB9opR4cyifdEwV7bNG0SL5hPc8/6RpeOrpDDabT9hWgcZKhsRa1pqSJ5jlB8PStw3
1UWPC9dAgNrQflixWKIKDLp79NP6+3pgWblMUTuRAgcliysymAloNm6FbirtGbFNbS9JuT1Zqi6f
KgdM2HJ/7HEE6FItA734bI+/17+TJrl/tosaztly/1CdBpGXTR7+9LSZcTBRTpGoBFUww3Df0tLa
xhYJyXeZUiwlHeSOw/AEcAYEXjDswHVhqVBWdEp6/a2ug/DS20OAxntY/SjLk5THQ1ifUh3VpmpW
HBasFRe3cNYDr00QBffdEgwJuieu4Z/fFfR9ip3Ml8C34yMUhvhWjhkehksgMckzmWVj2WCjqBZr
UYPf4L9UlEPW2tvR3Yg54P/lkNQdwFeo2vnjadquQOT2ZXwsVVYD9x9+ndSWi0xFqTf3abvwKNh2
NK0WBiyKlA/REuQITDxIcvJ9FAsjf4C8rsYsri/FpYpy+W6rJDEc9G58+Dr2kTk4dllVCcvKwxNj
UpQ754sFFB9lKSn9cKgk5cItqqMXByHw9VC52rsjMt08diUAjY8Fy6+ayhiy48tc2N9S7ElBLs1u
emunKr25YwTgREN5s8vYZ1TZrTgmRai9qmU43Lt6/UceaurrYBfqqx7Wjx0d7CN70zBdEB3k69cb
6H85davfbKAlX9yMU7GZUz6kqBl8iSrlK3zk4EkKzTJ48IvYfpYykMLHFELdp3ypOdZfkkEz3zQ/
Kj5ryVWq8M3JXtWmgX75GNbpdN8HWvowLgHifvqwM5OaqN3MO/ps0HhLUupANGUjx3f/UpMB91KX
tUuYS+mXzKvR0daMdi9Jo2+Gi4Fr6qE0LRTxd7bV9Z+wsUK6yBr1YwSh8kvTY4ugwtc7L/zKL0DB
yoOd+eZlxDLzubTHNyA03Xer/Dm7jfvVUtz2LisjpJNsvfvezAApVMfKnxHRQUs37H8Hjt1+B7Kl
H+YYF3G78d80wGdo2LYDeE9icdgeZ6xh4Qv/Jwta5N+FH/J0ywEVm8335eDVR/zaShTmnOItUyz7
rkm7Cc3tvnjTYUx/wvp9J4UKMLY3EBhfYfKqD5Jl+w37C+5QniU5oiZx1bwp2Uuyjl3zeWaXTlJy
xm5QH1S03nQY0bdgmsElFFZo3Gq0YqBF1z4qbHb+wKJ73B3A4iHribTssfIH505K+tb3jqY2WLQ7
3E5mn54HwZjoS69W/R6OT3QnSSdSbWAKUX+TpI0RET6Qun8vyVmZfrp88x8lNfXZM/11/mzE4Hv8
MbiE0aC8pFmrPkQ+NOLQx65qyKtngD5HZCf6l9JrPydxq94AKwwvut7yqsSoyleJey8VJB9dxFOp
1NmjZElgonIU2RAY6k7HcLXAPTazgxepHkNHe87Nl6YpTm7nVhgW1kdkzMubPTnFLeogyy1iweVN
UQmarnKRmVWnQ+z1iI7bUfMUag5W4JP1hkJY+l21Ku+IbmZ5kSQcHSD1evGlNEckKY0eLMFSTesn
f4emH6iafMRdWW0Bilfpd1DU2Rk6vnPS2fv4blvGLXcV69UMM+ehTCwAFku1dlL/mkBLXvm0aQ8M
6zTciIi5SzBrqb9nBa8Bv/ufvK2KxCyl/avqde38T8frLQCYzo6f6nFuHkelAi5duEjfgeoy+RL9
lav+Z3Mc7C+NM6IPlOvFfRYaNsrGVQoibpi/9pX7IlVHI72vI8P7Vje5enDr2HpISw8DlrpGLQVd
2M/QkX4piF8d42LvAhu6V0teKneMf3YaADHLcJsnz+yCO8V2knOUhuorqir1Tk7vzN/U0mt+dewb
ASMyY3QYJ+PCmm2J6m5pvXg2muO87g7Cllq+S7K6QBkXjar7kj713i7DQ+/r8V2NOPnfBWsdKS63
XHgkgJ+R8T+oc6DGBykPwT3ey9lixyXTrqATVo55XZNSrHtaMp54taO1ZqDpL5aZWGfVHuBub6ew
HPNmAy+/c0JLOaZaoWNLNTgXC7zvFa+b5l4zTOdkJ9n0POHjcuhbtfnM26gC/XGdH4ydX9DmUX43
3ps7JAxJx8I6vbzabWH+gpOIWKRJP0/r46XNEgeSSjAf66qqH2O9rS+mUQ13kdtauPv6JbYEnYM+
FmBVOj6YmXqJLJbf+9/jYPycRKbylwLScr1QlmtIxRXWn1M6/AwVxfmm2U2G2rE2v4Y22uAMUYIn
KNTuOVtExVXFT299GltnlgPSJxcqEBjnxmL9jI7M9ufwOx3wD8iHyp96gA8y6CRG2AzCk8A1/8pQ
Rta7/i3AmqNpP/UdmGV0ips3r2VO2PWV9gRuowOeg8MSvCvnwOKa71903cCDanQWSQM1xS1O67Kb
xBynZgsQCYSHLkHWBf+aT5ozeG956n3Tplh5MHvP4x4g31uHaX0nyc5AeS534u6qxz3CVBrjsmtX
AnUrGtf7HEBI31VDqD70Vel/jur5u24F+qOk5gUB7ujWk1T1NOcWaZb/LKmwD85tWqafzEL3P/sz
e4mF1byWhuN89s+jnznfYz6V53ZU27PTDsGPQj/XQ23/KEFkYZlT1ZchGIpv2NzteytyPzGPvMfk
oXisfQXx/ADyRteH2m7NWwqigh1nnHUXJst4Ruxo4iVCeM2IjL/E7tBCTC10gu7zVqExauNQ2Z11
GrAUfOyWgIYxHRq8kQ+SlAI2bIvHZsZtC8vqG2Anrhx0FegGDEd3rN0Vj8YS2Ejx3lzFeMidav7E
KsC3roymH1O0AD1a+BzoQCG5l+rf4nmYfox1ZO3HJT9a8v93fRfJpa2+7/qcB3javglcBN/+c/4t
/9/O/7/ry3X1aoC57ZlHM7fi/cCE/aUcpvpFd0z9bC95yGXUL1KQM/ld86QKQpHNS7nkfTiWLydy
Vop3jnW+iRJYC9vSqxr1RMvI/s5TsY/2cvO0VZPCMfa8XV3DNwjKJyVrLQiTcL5GrR6Co8O7fujR
sTlko1Y8STCaPK+i/6LvtKY66mGi3gcVRDw6KUmg0K7et0sgSdtQIN2v6aw69EzX0Hr8T6nkb0k5
QvLQtrvlEYC2LWs905ZO6fTm0X0quV0/e+w/UCTzvifwmWhUZX71fLik+uh8muze+2kgQMdqoTc8
Wa6L4WiC3kqRqhG7r7CJIR5fm1I5Gbo3f0WRYTh3nFUET79Ay7rKNcIMOF9ftdYDTtjeo99pbHQt
58a84knnrn0GN2LhOmAYJ71pxzu9DtHsXgx3xFFnNdexwgJyLpMvKZCgR6v76AKygoneO1czNUvE
dVr/JXMS5QWB6O6gXzxsxJJ5RtPFQDsGEXLH3DEEgRcTj/VZqbL+zOQPWXzjd2W2P5AYGb5GMU7w
Sdf2T1HTaxc1brOrP6bmYxjoeGIo5fwlDdPfgA6z3xwcYgd/p5gm6lhY/77gJ3M2xi54rIqmeSmW
wFAZHoYFcolLBUNfqEgNkA2rLR+1FF48ksnqcfCK7lHqSzUMno6YRk4YoCFOkyye7EDm8ZLtk5cA
sQ581Zr0GdEhDCIsjNGMTh1P+KDVj1bQJecKas1DkkGqMEZzvndckMWw4+2bkw3RtUDK+OaZkXVl
2aO486Z5uMuqcbwqalTeMqPA2Mfvo/uk8ZF4Ghz3PiknvF5rFkmiLvFPcduqODCo9cn1ihGiK6LL
CED1z+xPlMc0droXH7UndIPBDtLjgAaq+v517rD6wdx5fIss5JE7c9d3IYtSQaF+btiD3oejanwZ
XRctb3RPv+I90++qaBoffHyokKDO00M1hRFKWOjH8W2C8OGn8x9J4x59/Mi+sXvdoGsTLVz7OXoF
S/o7stX5DyUx/mDhF3q5FbBQHrj6KWv5OPuDee6XM7gx/h3gwEosHkYmVPaESCcQkz8KcIl6Z/70
wBowBcyGG9qo43ONkfqixj8julY/eNbUIYXMG8DMqLxkjYaQDOJ942OMWguD8vGSm0r05iue8+ho
sGnFCD40eyh3lj9c+nSYvpk2cydNC97cgjdFm/IC2QB1/BYBADwG5dBf5Cg9Tq61MWh3uaMNB9YS
izsYQTFT1QUZbHkYcvjtbs0yJwQRpYrE3mXaS4lkfizZqo+Z6BNyge08kldVLjw0NvD2GY6Bj1bZ
YuXYKt2XDgPLu9FXM+QruCUZetusWw4wPZYkinbecWoLfC6XpG5OkJZMq7hK0k9rbQc7Md5h8gBJ
znaYFCyBnof4PZXmVN5GL6lwsCAmwVZHYpKH0zi1Gx2I0pCDxvo/HDcjGFVCUP9f55bku0s7+Ahc
GQnt3uVth8j1x6ic77L0WzOF4Rt9rr8rYse66j7cij43XlXP8c/GECr7OecxO14RP9tVcZGUHGQa
3mvbZd6DZSkXpIvmR69roBS2efu1H51qZwxO8LMNlDcIRd6fpqadcpfuAB3wfaDlekQFRHm7LP7N
YsYT6iDxH1VUx3x2mvbbYne/T6yufGCd+6Yi4v4AUaB6yLUqPCFnOu8SU60etgIpZYD1dz0TS56i
dfZq9wWIDM7NyxnkEKm4JXt7dHbOULNn+d+LfDi1MibwhXT/SwpGFcHM5SLbCSSZDuqFza/47uAO
inPfjQEGRFiH4vii9CEUEt15NlFyfE7tpffVChAGZuiueTB9sVRK3YvDUsGDo2JcEqtI/a/JJQ+n
7uEhWgLJA4KpHfFFYxdkKd0KpJ7kVbWancwBVwBJtraRHyNkYQ5dPLG8X9V/RBAXvEKtv2vBBP2t
L6cvTsmkvZ4a/zWf8/4AVKx/0bsYNUxnzJ5cA1GVGBG3h8nqh0sBqhYFxwjMPrZVVyv10ARZevHB
UaPHPFWrU8Zc91lFa5cVA1avU6tWWFgvss/8unDPmrf7NbFRQLFm0/yBp+g3v0ntX6Xl36ksZAYo
4cBrSuqEofTnomxt5PtYZGBDo/s9Tt69n+fFL6OJfyomq9T0lgDoQQ1ZVo8blonUgoWkZzZnw2e/
Hho0zZlASOnohOUtzKACSmmOhee938/NTkrjNMzwvERTTkqn1k4fa8X8kSxnYscjf0rr6lXKYtNl
zQmhJcbk0VPZqspjjJMQ8cCaoyeJSaBmwfdZV6vrliUx3FDDQ4yPz3rUVqo6mXOO2YjaSZ7ThMhN
ug28U8RB91u97TrqkD00ZmHf+bNO3TnGlQom0uuYeCVbRD6bJ1qq3Ty3024qPCo465F2TmekYqRA
gtFFNWivLHVqRZmq03aM5iu/yrlE2e6/p3lXxXJiOGRy8u1sPTYd+96ZysN6Xin205hLvKs524qy
xw7LPBi2BxFsOb0y1FAEYbC+O1AK1kvKDwwz1T95pvllzTPkF2wXn7yEJug7nXptwvbwj/9pq/33
ebU/swDdhvU3LHdBYu9+7PLj1t8kJetFuzJ7ihF2hSp+tlpXvRVLNangmzXLPBKVEgkmuf0SNd0O
6YbhD48doQelG06MNrBTG5uHJomqfY2BRRBBNQua/KdVNBMaemAae/Vqh/58drzuL2C50yFFWFGN
fvV6gnWkaeNH4aEP5g3dNUzbP+vM906MmW4uEqZRpUcHzZ4WKVvvl61gkR13O6WmI0do1kQO3/VY
Y2xwt3Lr5AvzzAskvM9m03u7ntcOXY/prfYrwMXdZy0YORk0PxSxk8debe6dGP5lBeqJBZ1jyupW
Yeo/w2K4V9j1nAosESckGMplw69Q2HRI4Pte4BEzTfWSW6RoL3WbKM9qzJS3xM/oufJvJmMR7OWW
rGHsoUmlycOap2HispuLIbtuRwWs5B2yGsklfFOVZymAg/aznWFcVW0PlXN+barXJjWH54GBUOvU
aKHnTMmHGcgI4mUxPyT4rJSYrOCQg+1B1TkoO7TjboRqanrgDa30sddGHMCWYEr9l3qAx58VNycY
LFD/BAWrxXs4ZuNJL9Aak7wcBYbzjMsaC6b/yetmBhJImurnChe9wrX8p2wJkKPwSqd6bm3kmtIW
XZyRMczzvARRapQXd3KmnSTpQYznGDUKCEPNmrXlN7b5NbJa406yXKXS0SUbZ+xCm+IoeRIYuq+z
TYRmo1R5V4BinjE164Ul29IL9nenIr/KhSXPD4ed7bXGoZ1qdqyXHymFUaLmN8tGgHDJslhWf3Qc
5TAEYfxSlMcCQvBzq2nRC3vmv8eo8q+DZjwgRJ7ej5hVPUvgzmj9I2tlnba8dOpzTNxQ5k9UJVag
NPoGntfdXWIl1jOL/dZ6bBfZx7nwcT8K2wYXLZdJm5/iMTRbpXte0zgkVae6SM09OF/Kw9LSb8vg
OW7cp9ljdNDPFXtFVWc+e16iPFnRLVgSRhT/HYxW/b1j1fJuMtNlWgjfB/c/gBlbvTFB5Sid6Xrl
RI5a2HhXRM8Y3nWPZTEd1hY1l1EA1rjdoYrcPBV1FryYLJK96HHxWvrBeJNqEjAk03fYApUXSUpd
DZX1g1WBHJejJA9GRQolIXlgDjfuPTXwntPc8J7R5Z7vDKP7Efg1KiFLvu5kPU5S8c6PXZj/Ug0F
zCs79+GD1GDk96xGmnGLZtpfMUXtRQk8+xmyqPOMg1h11EIXL4Nxdp6lQGsR91RLNmckKQUIppiP
VcqAEecNBeXYsGUr2TD2fUT/m/TW/VY3ZO0UM7PGOad6FZ/cCcQEcpbhSwkb4oA9S3I0HJTR9k5b
+SfDM1AOR7/lBann6MVsG7ihRsL6wch6qGukmAotXiYSMHaZccvCzVOfR0YbZYAdnoJZiL8o9fkI
D/8dW5Lo633NW7z88NbwwN8t1io+5tB3EsOuOWP/+q5dWELdAmGUmASDACWXgEktwEnJRLq2O3s6
O95jjOBLMb2FK/BqwXmrDLvrb6o+s8zSMotdiA9bwBgZqoOkM2E99Gb21VyIR93CpKmXn4A3Ecwj
W/hHVoWwG2qQLAqgu3sngV6144zBUb3ob/w3qqferyjR0cBocmQfpbjvZxiiEo2RnUHyP4nZ5kA4
n007VPbWO+ZOWJAk6IzErs0WotzFtRixl9uyKnNG+wS7Axhm0BfMozIZChS77q+pM//0UYtIi+o8
Yv91sLTXAF/Hu6Lrvznc1luEHdip1cwf4WR6x3FB1SacpvBu9DjZUf7vdrclJk+APazwaAbcKwWX
tJva6Yc6CcxLi1HbnW0U5dVmkpBUcb1T1O48mPbnlH9tWSMMfUgdKk+YJqDVjMldBOlnxTrENSTm
hZSWL4hrZ3lYEssQbThWyILw3e21uwZli6Cy2egySpT4knS8f3djoChz32yvQULR0faKkvms97Pg
VoXWLzMLlaNh3RdDPd41oT2sgWFG452vL3cum35kml7dQfmt7ry8QnRcornr9dpRomK9KjEJEsev
QDt5qGEs2PlisWMpjQqCDoOOf2xYpefk1yhDCGDhiC5/UwL5w1uyywyUZTR8M/2FwzQvGEW5HYVw
TiXazix45ZkzHbYnI+10S0rM0wbsrSDw0nkX6AQSGAvsbwuszgzPnWndkgV7L+1AgmhJDmxxnOao
uZes0rcwdwhcRiNia9CLo4Gt9Dzfvig+pVpT4z5q5HDAFtbYGnU6fbgmiHxBkueeLvoQlYmNgQSS
jCNUiLVI+V0zpBxuGEO2u7lxelxRlHi8OW5xMLDpaotx2gUZ1roh/tQH1a2Yxeiqf2bt508vHd+0
chHWZTyCb2yB4RxU+omt86Oe9fBGk4esqMIdGmVslM5leG+DhXkI/G7PfnuzG6bsMdP4ROReZR08
VFZvatXu6TJKttBZWSyr7orcwDK1ndUX2Pf6ZR5wELJdPGmdr23d5ieTTRhQ7F2PF0sTnKIWI0oz
3yl9xv4IMMEDH1w6jfjJ1DV7P2mTcvSVFluYXj+h/Y883fzZMNNrXpas32FJFDXm92qo8Cyc0hPy
S9HRguhXtN19GNTqjo8jzOSwKA4NhIywu0f4FTxJzJauorL1GsQsqsCl2iPKFp2GavGIbg1QuCxR
sDm9n0t9wN/YbQ4lEhWNy1pjP/5uHG6M23tYpXD83Hv3wZTE+wiDLT+PVXRNsSiNNJarexXhWyNG
HR/TzKr/HfswslWQVPtxttyzj9aNUraXVg+5CejQRabNnTZDuOLNYIKLGb547rJ0iREk47HmT4dP
99K3aBraMY59zZOzoUwQgRXw/t2gnBlRzHv2H38weA6P/8PVeS1HCmzb9ouIwCQJvALlpCp5/0LI
Nd67hK8/A+1z7o64Lx2tUqksJCvnmmtMd2F+v9FkDpsIm467UnsKZnNc8GjYN3njceUtx9y9VyCQ
jnQ89TNmWtIzXBIY9IovumFKl5n5MQYY7MauTtbWKGBOMfWUaP+GiGyZTl22I8jM5HApkvXX5pdB
1XOhbNlka050U5vjd1tCRzI5RQNjnghrWmb6jYlDYo6eiRBB9FznPQm4kjkxJrjDAjnBEgyFr7le
BHLYkCKwln1lDq8R14sQyqtPLjP5oCUtHJfnkq2XwoRYpwBXzgLRy76MrbYv4z66XyCur6371RSk
6sV6/LlM2n5w2QjOxhRuBeAkreQar9ze9pIfDQ6rXyuyiQ21vnktggUCpKH9OkQkwjWy0pNloOR5
mX4PccENrKUIo2R6Wgx3TxAu9pEEK5YmdLqt7JC0/DtvjXG/tmoMl6Ro9pr7kmhV5dtZGe26okKf
maq9LbX6vCY84DygDKaGcRurbABNuZxG/ZOdfxJ4izPtxu6xz4lq7cjrQs/fSa95N4YJPAuAJNci
9HiYXnDkWsCOsiQgxbP0qQaNYIW/6nsEpvrDoko/c5KjLTTdn0B2yUy8ABJrBSZJMF8F9VGrh1VG
+ooLMVQ3xqNhxTa/W15jb/qM4rYD6lT/ZOvbaubA14rkG3NuGfbmMxGKzxN+Sbou0FLnaw9k6tbb
GNTohmhtahkdJDNMwDIy/yHfgDCR79ls39SKpn3hnYXJ3Upjvlg61T9rerabSB0emv4crSMBstVy
IJ5Xki5bJcfli+Rs9OqnvBo/jJFAeX1Y7kRG5T+uG663RggkGp1Gn2CFroBMjniGARvGHBNBV48A
wbLPiQ/J7xpCgTVLOzWKIisRRhsMBz57PSwcBH8iBa6tZt+VdnRPtuGwo7WTBap1nqUqQ6saWQg0
MLRF8UbGfREaHg3vvhtSv+/LV/yiDDkO7KFVnpKXhHtTdgQJbzmxOKPVrteKF2D+96DTXL9/nSQE
ujbNmbufT25q/tRa/lOm5nffWoQFdpD5dfZQKNyHah6XvVvSLEgNvOxugY8oWeI3AxVUlcD+5qV+
1LP2pt2EqmrZGrG/Vu8QvTDzghOssv0kfLh33U5pcht3bm6nJPPTWqKWbEbdNlan2uCiUOIRksD7
YL2waso4yIxTV6a3DkYMvynqmzKv/5WWc2pb+dmnbLyUuEvcogyFXhwxqqAHRQN5LXPEXL07Xw2k
mcWgqsMWB/putDKIPPOUh1Ijjd7UhsXX7EqFkaV9u5CNkmjCiJ5aO0GolDk48rCo7omYN9rQpTig
AhzsFSUzqZ4rpe8Fqd57N5H4h/GspDaHmVa/eXqdXU1BnLgbQ+xhshJo48XLsg5FCH/mKenW71rJ
V7Ne7icZmKVs9zJWlxU0Zy4hz/XkTxpSXmow1m7dwxmsTTpqoj/lUYRNWx7mVAvdlKz79yVtPry4
eJLNeFYST6M+vyRDcezx4OSKYyIb+j1INtA00zkBHIihDTBaV9hh3rAD17rQ6jg/ocrbxbHt6xkR
d4EZBx8aaADZFbH9sQzqg2zq0ncK7bl3AdkMqfnel/n3DE7PatU782W/2HbxxVqHdUpPoyifFsbI
g0KvH5oReHkKh2nKcVTzeTwKQsQONW0APH8W2lG/HmhAAlPrT/E43pNpRIagiz4+D85vL3rQFFxh
ydgm6r0SIH8BKPuamIm81CuwTcXZHKr7HDSPb6yzvROed1DSO72XPYA+aEOnWtkDvP0cs/yCPSIh
R5M09mtCMeob5oax8Dlg003OyCZC2UEVHuxvvRzOuT6/jbwotn6vKSYMSJ/Fi9dp16x8j5jLGn8c
HT76+MYgmb62zcOQzUdVR/v+2M/VvudjYZFg50/vUPn09lLq/xkUsNPcpKhUx4E8Nb0nWEx557yG
9TlaOf2Uaj+nnL2zG/0WBRHKOf60SnWvchzOpjfcjW4RkOdw3wzxh12yb2SEjOiGuXh3mKmHT1pP
Aa0ZUh4E0Z8rxwYdAbDxFWVDZ8xUNGrnWjoG4/Eg2GecPHbLdXlD9GhHHZDqaFWcLuOrHBCV18JV
Phye2yJTvd86EAF1geHIKuOnWha/zaA6vxyKOWy9kcRIhg67RD9NuvfgWBSRSwI5u4qna6unym7G
6GMcOO/W0dxLYN5OP10s1DvIKXkI4k5qBd3QNgIlincK5O4rDEKMTjESmoV22E0WH7LDx0jkycqC
bpThaDoeA/+u60/ZXIblY1/CiJpyTd+bFsyGvksfCIAfItj2XOCoJO+9H12N49kARMZuzD660fCk
iQXspjd+iAHS+KKl+F7Gj6739vEEUrRPySj2ci8skAg6GhwFxviw0jVOHoqwVmRBG6MIjLpeoljn
x3Kd3BMhk69OCryHK/g4NT/GQG28zJyeNXydLD0LrSZhboahmHG4tOmDwfITMp2Eq4n8njVtz3Fa
/yNkNPGFMdJWsp6j3iWopPoyINe5a8eUhEEiWJS65HNWlzFuryXFYjxUN5NH05B8EVBXFwaIXqi1
X1yaFoEdb1kRpvpebHYAuTupG9fjUiOXMHfHLWGQq7kkQCrr4ai2r7nZcnbMgexW/daeSkUxXuS+
cKnBZIFvI07/TejZw7Vdb4QsW8F7U/OzXc87w7QVhRWhGakD20GOd9qsmlOq5XdWTEFOJm1l2tXB
Qplq23WmoE2mA0PaVi/LEEHoWSbxF3wr2Kk5nr3EaDkDOGi0f4h+n2mdnyJpKZKBB7qVN2UDxgzE
vfAL3LbH1Y67sIeI6c1ZkK32pRs9vKnjr61dEbV8TglmrRChAT7ivcubHaOMd9kkxF6v2ncgC1dj
tUJ8rjdE80crCK5WnsGwfp08N8KhEsID5SIS+K0eU3fWKZhJLOiVe8C0ZBMN6cxBJhnukQtTIfZn
NoKAnOaFzHZp7oW1PJm6PLcZZ2DCJ5wLQiXoSv7aTjSFxQBxuNwlhjykUn2s6grnzHOBI9UnF6Td
lQafE1HiN0xiYBtZ2a9LZpWGZZPg7VcNMt/mbQugh7yZ/bVm7CWBR75na4+iFvsJwO22SNU+HFRG
oRYM1IeNLkf6R87CplnXoAPfp8T6MqW27CNzApbMCClEQ7anRQHejorQ9jj6a43ZAQoTYhMT5leo
8Yc0gZGUW/8sOVS+VMj9NtQk1k0kRBu8oKnfp65uQpVzwpyUU1/zOEoc2/xEcPklQ7m5nnK61iaN
+4Wootw0HgD2lSFWGQYoLSPU89re/mCXohGHpklj380PwoZLayh1dIzJpQ7ImgDUXA89ZXjLjBYc
9XCtpRxtdSf8vmies6JiHEleAcYM15r6eR48Un0RKXxZJIeZxHGoneuNxMLeiJ/F8L6bcs1CjGwN
h+l471Tzu9PP35BEj+uyBNI0PmqV2tCSZxC9DF9EqrPhk8xVQB9Eb8TjlDv3Y+8ylpGVl8kdaaC0
Oo1s7z2zBxLtS+spGh5GoYPqhiFKghiJO7oThSqpLoUtzsKQnLrxQJ4TfYxOd24bdh1TXc1hkup3
BI48mxOpmN5Y7eNkeUgie8IL6NzTUCHAJYtgNq9vrvfgSg2TiLmx+MpBBcOQUWBTYIKvi8PMrMMF
ii0x5/7UjfQbkoPWVJeqeAab59HsjI4ck0HXJNZOZQY7scngrmZa7TRTWoF71ccAOxH98C6QDe6N
eE4qZze3+ptWFLRaRvMQKZh7KiIMrwCD1jpjEE/Dd9JivbetE/VFXxUUGLPj21SV7L7mWz0/UUnb
UIcLUqpSLzDqSfI05CEUnhZEeHOr1jIC181+Fid5S+hTLstYBtoEGzDzzOXkLK+1SItdZB4KQUO6
Yg6VGdR4J8mBqcX4llfxplCz848yvjVPdgEXBHolnYHSSl6ddsgYIl1k/qwUV2+bVO99M1NyTHKg
TdjTHk4IifYcD4byTxORkZEnzc0QJ3uLIJG9t6jrJje/Co2B3SSD/L7xhtrhG0fSMw3xeq/hUfFb
zvidpznsDT1OpXnub6pl70EBXhbkdvxcbRjlMXS2mrHAlkmEgq5W1jP7V0RoIWn6U0fFWXc0oOZZ
Q7JQZNN6SvtjAmDDx7Tk+F1t/swW2Kni2ZBOdYhr48MxtKOzKvQTDzeP1fzUNahTeN0/8GY+qajn
fWsmNyvIYci+eR6QBguFYL3tEiJc7xRXU05FBg6rTywxWL+nf+Rb3kQeEcspa5RB0Hk5OS+eoa6X
DhgJnDmy5K3udurEZ8WXBRLlPs0986BtkctJs5wLW4f6nlbjPk3Zp+nU/k0zv3COYgPBVL8th3LX
xcuBv6MLPsaAb5MTsULPuWFqIQlYhxcGSSN/biPcQz+eem1d6xVt+8kpR6pNjKn2iuOM6GpGJ66L
3GObyhIVWRS8nJuYbNF62w57zbsuzY/WwEtV4plAsH2o+fD8arbutSJHMhTW20Tf0ojnKST9Z+Op
ePE5scVTvMqjUVCgi5hQPlYnKgBIe+xhXRN2aztaGI0hCSNY3XlJfN/8svBGdH5mJitVMt0Xgp2a
7JinyWZiUYT+lnQENSxmTR7U/ASAtNjj4brLnOlMW4FBP624EUU8hGwCz/NGbl2sR+MzrtxPZ+xf
ep0DM7dfyL54NGUVipicQiKAoYATJLtc9R1nC2NdOMSPvaW/jYP9pTkTujJOt94iuy7TEWMyrv/O
mlpMTEyndrzJWzjgLADY4DZ4s/EebZtXV4vPK6RCkNrn3JQrwl3/3bRq3zraS0Ekse8k1hzMNYW3
buNmiDhaqGLGqvYYFRe6b4viqo6Gr0owQpGMK1BK7E/d+OgU4toqZR+Y2khNVWG/1wFUq0zTQrHl
846esWMUnCj6rP5OyuQIuOKqS5O9nts/iduhU3V0AUlSJUoxPZhLc5NLAkW7tjg1E5Gpo97scIV/
5kaPXdQkodtOd1lO4zkb8L9FFeBge8dLuB6TWyetMAnP50oz4DtJI/EZeoxm6yEaGKGIon9rpT2Z
RAkpWSdPWv4BM7GyVzPQYh031mzeLLDHQmswvp1xOJle+ljPdNaZAPwZou3DToqPxZhe84q5atIW
oF/VvOd0vlny+VJn2POi+JMS4pNg1cR36mlvN8vH2GxzeToXcq30cASuNexxE7cdtfmmVKoDXbwk
tBakWT01CYA3UROSD88mkSLvq3NZEKdU2w+lOws66Nr7Gs9nvQUh7VUXkyVcOO5hqGs3KGcgd9Ww
S+f0LS06Efxr7ebbtoqvqGnwWpr1fQmtcXBKFhfZkbZkD+Dxrtdq3kXkx+NyYlbbaK6ZM3o0tQlz
OpO/TFkclxksYUI2aJbpiHpjNXE04jlfhRXq9FRhcMXMglRzoAfDqjKSEtN8v8bONROUn1K0H8W6
3k5wvmiryQtnyKvMobVpY+hVNR5MNz6YXRY484jhWCMtKltvGF66glq7Hlrb2tngDbj+GORRFoFr
cnZNqz4dyXSAoo8NXLkjkHXeVGN5D8pBvHHQU3yLio6juLpYxcso8pAA1bsuGd6SiRb4dgiuCxFT
GEv0fSw5UJifuFmL6IAi/hY5ww3K7W0EKJ9dAnNoRWvsSCG6LkT5OCTme6mkYKOXUNYyT+V6UJ7E
wIWxSh//rAKxjiiDeNwc2Y09Eqr91gzZN7vfJ6ZAhxPYfDKV1yhk7uXNbs5dE71THuDHSChRIoT6
s0YjpzMIWxkXO9+5pXnEZYSsly0WJUMbkw+pnWun0W7Ya76qEm13HZ09edlVWNtyZk+vvH25gqJZ
RZEfq+5S1RoNAh5g5+baN/tef2EWQqSRe1SrxtxkCbKSkKxYufHVlM5sGiEn0NvXgiaziS1e7MPS
l8aVVtDBaplEoBPhsFFzE53xDOOwLF57Yjwu9buFDCZlWOWDtvRA4528P/z9+J/bwNBnnJd9EYUO
IxyA+BuTa9VA2LhT1mQZbOlP6s0VKTBuAiyko5ag9ZZT7TCSzpDTh0RHNgT+U8catSPvZ78aFKqj
iFD6gNiztXlZi64/TFTo3cw1bOoQINPhkXzhz3Eotskurj6rNp+EMXkHJ/rnkNkZLIXxiY+Ma02P
3S3TRUzOcfGujQBVa4vSXs7Gb1S5nDRU2GUUfVmZGAMkIjcEGyA8C4izXvGeJMuS216l81ayJdp1
4uDhi5zvxDO/px779sIiHI3RCRIzgHQUq8EzX70c6Le9bxbt0m5Pl24dGEtin5oh33vuC/w8sIcV
yRJrFUxLdl51+VA2t00mJj8r5scqpvtcuO6pawSSpnObm0yTO+5Pp2wg/nF7t9jFfba1DjytRDZU
3bXQ4znoO4szwiMFnqmyK/IxqrCNW0UPfwgprmdOa+tUTYJAHZvd29GKEwFsAmeHLiESGE4DEzW3
HAiNcbfL7Oa2y6Y3VW5BiyqbDpFV/pvTtb8MkDZi5G3dZqdsxR4X2MWiP2BZOy/R39LFuXjxP7O3
6Ml25KG5bDib1K1YHrPHcn6JrBS6kMseLYmt2GfE2lcDLAdVq8D1MvbOjj379FQPWaobr7nHag07
lt0tEosqyYcy0msxor7ISdywx36Sevnal26x0zqRYrSI32CMMMLumgemmfQAowfL4GY6dIgdQjlE
pBqDTfbcTSbD6ibfsbl1W1eNYEg7zw8EmfJX5rVFL2yvu/JzZZK/nJEqo4nmCggVRtzpuM+DYg+n
kbvkVoUb5FIaTDRNT0YBEFC3QL5MdYOtCsHKbn7yrIX9Us3HYkFnNgrbO5niNJTD6C8xjal+RXxy
nPxzROTjalNrfoXpoS/q5BRn01ZAm+82Iy4+amUM7kR1d3pZ0lgx7a96az1FHy0KS2DkGrXrcO7R
LLHJdlcxo4Ejxch9JDkqqxqxc9SZO5luJubrAjwqzc6rbCjpC20PuSXWjC2KX7qOM/0yDhjICPmh
S6BUUN75qsvH+5bM9LAn3mgD8l+jy19iuw2KEd1GQdQwZmRNaqnmlE0txA+uCEkroqAdU/0yzPq+
pKb0F4fJ6XQlsVzot14jrIPQx3YPIfK0tpnjy7zaJSaBLWvMxSGORX89o7fnLgb3LFcvssJkqg/P
dM34/qsV6w+KbJT22VVRI6uzb4VTm0miV6Y9LAYoEm2VngeH/mnbIdo3ltIYioUHWXjlbh0sLsZz
/waiZ1fZW/1ZMxq3Tic7ZyUt0vqlkqt1dMwaN7OolyvRbz2hDjsN8Rt4+Jy8o64tyBNndmMnEg4L
bRYMYPcIgZxobLOk/VIWXRk4RhUFIFcqvJxMvTZZQGRbBQBqOyVvC8VT5AunsFV0diCE2PIU2rMt
stdB8tlGxiCPWZpjYOK0Z8znpZO849bmKZknQomJJcsaLRnpTq+2Z2MszsszqE91Hdf3OhIKR1Tl
R3wruyTvwX33Hds9nttolj1BIxNdZ6osh17PTrpNHWTxdBRs3IkXLolYHUV1oFlswYjZe9OlTghv
YVb2U5dieCjNaDdly6s1M3U5OdNzHzHriQ2oO1QE0bBED7cqXbmT9k+QEoSsE381lhxDxx2vYnqo
CIeeCRglXpDNZfMDv5mPaMnuJn3UCJ92mYCZXGI3KgYT2gY/rYlCZxI2MpKwWXEk2xG4NU4kpv6b
i1gGlhtVmSdAJfVKWWFzzInG+FGx/amb/ya1/oCeIdwCULjd3q291CHjROjQ0SfwLf5amHKvF0xQ
0DKEXtMzZILuoc3TzUyPWZLikyXTrk+0d68T7m40OgLX0ry+0PlzdsXqko4n6OnQ9gp0g0qHfQ7D
vVSs7GsPgH1EABMjD7lsnzIrWq5kpNPbYOsjKiw5TlyrvQYLHh/y46AV+r5z72BcUBjqy8ukjOPa
66jCqnseJjoich4CM676QM2eQaFYrLz6+JL0w3shaZFZ/8wpvXPZ7bMJ5qo4TQqrEduBUdGATjyN
mv3YMTd+G5NHotWEWRPuFM699tPV07sVk+tVRJd8xFspxp/ZRdBvMiR43JVPA6IAeW8e3N9KIn5Y
z1PE9jCD3rBjQOdT26bXEme5Vg7RBWWW3WuigZ5vLxxya1P7NVaU0JjY8zkbE79vql/dmr+GSadi
kfPRYO05bNDtuS6+8G6QXgn9lH4vO2PT6R54RxlHVZIhv9jFIQGBi9kwzLXsWOoEOneRddf2XnZV
9xzbVhvGfMj+0njYA2mCG61n75Jhnm8ad2fhng1dJUjbGD+Xpb7lCptRBVu+aBif6+oKH0izX7Jt
YHdg30FoGwb5tfnJGLJiq5A9mroXBUmL9JrUdsr/EE6KuB5vK8lkrvaN1j5/aPGR7qsO2kncTD1t
tlVV346zsVkEW6Oux1g38a0Y+nqIvbW/Tbd/bNS3Eift1d9NsmiJMkJ5aHLJu+23CJpIHUvsj3hy
TdZSgtVdzYPi301L2LSsw1FjPGVjmnEc6K89eInQME0niK2jK6UditV7jdNEMOWGpl335bzrIjYy
5cwcROZ3qm5PreqfJqdZD2ZmpbupK24UljF6x3TnrK5oD5w8BBu7Yw5HWNGrpRNHCccay5Q+mArU
4Z3V9ePN1LgPRcUHWq2FXzZGdzN4Q0OG997lou82MFkG2htQx267aEHkR2YcEvU1jwYUcYe2fDYa
L5bEWdj0H00LyYWJLkqhcud1zm1JRyxsVtEHFK27iNHBiRYrzJwtaGP+zboljOQ0EF94lXej2gP+
xrkY3XhrfIklexW2ZfvcbJJg1nL0GGO+MsgfoMhRvyy5wKMc986wuvt2zJFhZPxSLPQ/BdelGIJ0
py3/FPnBWWQZN6ltTeFQlfFeK0hGaA33n2Pj0SyHFzVMkS/AIAfOogdOv7A+W+uPUO6xs4jJzv45
kgN0LYvvVjFbqzsDtZ9GiFG1xNez1Tx3OWaKgYPL7J+Y47j2Ohw+cZTsorSD4jGavuOJ723ihEIc
OknvmVYQmc7ZxHld0H/ZTbE8eVh+rhhUfDa2mPG40ei213wAjvjpC4YtmSOqEV/3KnKB2mTFkyfp
U5sOGUWwQK5kvdxOFt0DW0TvyR0OFFaVIJrX3Whi3Z+6yzLmxQFbxmmZolviQhh9QYvIDYVVx+Ex
42V5LSv7t1vVRYjxlioVbHFynUfcg6NTwxDU73MxcnRv1Rl9lFuZJYJyti9RTqxjaw8nQ5GDXqpH
bVmNy4gXyMQHvK/TY9lR4g6e9Wvm1uhXsn/V6mFF58q5GPC5mUxmtpieOje5Huilobl9mmIYzgZh
sVniLnttGLywX+vAEwlHS3pfQGYIYtb6ujuAVTrhmeRSnusm8/3NRyGJE4uUReK09hvb42cu8q+h
S1aOfvMwt3wvIiW8kLz1vVz7j9hChMyybZw+o4NmkfFk1m4cCBBlKAx0bG0+5qmb9hifWGGvsiF7
5vt/cL66pvPCGL0AmRbRv/d0X5vZVtnxr+rVQ286v00xvLpL/0gXIgrMTIOT7xCc5UGUaiO2A8LY
3Dv0UTVSg6XAkk3kgeuP5dqy5dfpOjuRdQ0o7cuIZjdoK3xiWzerGhjPZ6dWhMTunCYlgT9cLdZy
cDiDqrg+lCzckdTerDH9B9ysQnlu1aHWsbUx/p50v5XTv5IzhRpd1bet2BsRV07WdOjK3rEUE/Tj
6svMXbzpaje6KZY6XTTkMjB32mzxM9qCwS4yfhzzl4amu0tW76KwpIWVARoB63Xa6nh6veRK2avh
Z2lyaWqN1EqrPEum1fKqLQ/DYus7bHM21cUcjJU8GLOKoY01LREs7YPJA0NY4/TPxVXHpjRmopN0
x4TBa68dWOEPS5P9JnW7QaeGk1VpvG9SOYVExaG8ZRO2ZaAt84uxJt41ykagerLHXTs1dsqpnpKm
u7NGgiDAVPMy0nAu8bq6qOXMe9sXmbMVammXB+miE1xl5WeYevfYv4H+qYaOlaKJoQh3wjl1aAet
2c3N7bDqxnVVTvu50uKwzSnKmv5YVwZ1K5pwWqV8e6raucl6SUsWoChpq53eDFexS3B7rBO7gOPI
8LR+5xUa48rTW6G6XTf1lABDfKcZFP1zVf/ENPTajDBKL9bSUFvMTzm0t0IfjqVXLLvBoN4thlyi
B1kMCxUQWaL5boitr0ZcxxarJjmBDu2wfx4eh1rYjLlP3i8ZKZ+IX6J1X+igHBQxcMy0XFtsSpOY
MkLF5i0DK7fJrN+m84jbwzg1cVHuDeQBWco7ZXqblYdytGkJUlzwujad+dqr9AmHJeUoHCp7mBjU
qORNtVqPkZU9CNaUveuMh7xbD15jXEVcyRkWDcaaBhnRlLssQ40ksTNLO99slRVio+QnN6bYafDF
9CWqObPcaZ0clsnYO8NAVYLY6JFZ4DdacRaq+4my6Sfv6VVkq2+0D0U7jpw0jPxF9ZuZyJ9U2b/j
VMPrN0NLL5oD8Hv6ZQtghZZdu0y+kGRp2DdVh3im3Vr1+pTYzkvmqKNuWqc2oVTVBvMMfodxD4FH
Z+SCaPfu6J//GULbtXrDBQM0xOSJvd1yhdXnr64CG5h/CUuQw5afEHXvpYMSVwz16xp5Ybes4pAM
xrNHDmvbeu/JuDni0+SszRgpMNqRAlGqs12Se1qbCNyl+6xDcRuj+hbg0YTzanpsJ7SYIWYYtnbk
hcExAu2i5qFkkMH31uVcjV6YrjYpStyFjsnZgpNCm9Xd2273YNnlZ9eTVabpDqx9DGn69OQJ5GXL
Y6zAdh/nwaBgs0OWXDrQMBKw4YrnnIBOxk3Ai9lW91npY6jhUm1JDVWpeSsNh8xQuIEZmvvYRMft
kkdf4HWtctsXScVsOqM+UWvft1Z/Y3fKDeg1su0mtM7XWuuuGGW/q/D0zC7ORzVcmyPd4Jh2Sqd9
Q3Ig6hFt1Z87CJL4Uk2Hr3amX14UBvtS54QEz9qYGg3XtfUwGuNLqSOBQUXaJtIPGoPdvScpSigU
Z6ZVtjYgPKkU7IQeL4gDVL9R/9G6xn7sxHl0HHgoDcmQOWs2QAunRtAch8vciOFi1Ol4QYBYaevN
2hH7yOz3WqNOZS+ah0xo+QPb6u3/fzfUPfOPcIq4bMoIFmSUxEbQ2Xp/+N9fc0dNTTtiDdvbv5uw
A9CHsMX7fx8km+OMddxVO3vtmwd0mPYBu9hjowPv+LvJIt71pvX043/usN2rIMB0z6tNwv8+EEI6
U/qzqZ3+7ofZWt2rlvj67VH//mG25JgwUEnbmlf2d1sv+yHAYWeDcfm/24rUDQygPrd/94DdteB2
yRC07Xy+FWr633/Y2927opqv/r/bBbUBKJ2Zhtb/3d9oJRQLcaZPat789+aCaLWbGIfR34P+3V7U
C9FTiX3HXmTfmG10l5Hp+dRGGKfqZh6u/n6UXp1vGXDrLlXZ+OR1cXFttmiJVTyPXDkG954MhKBg
/GYIKkddZp3F9+9Pl87rgxiz3unvx6zwsgODDSL8zwPH0XwmqxDRbHvaroA6lxv/uevfU7le80rX
RVz+nmlOiWxcIzdGkODu89iWR7bTWvD3Y8rk6WX2zOey1Xgdun5rtUb/+Pc4Bn+JlNG1578HsitM
fW3lRfu/3w6ZHSx4epmqKer7v3/sou32ecepBSorSYJR1rAu5rIP/n6No7m+5wnTY0cGM6v4dp8y
XRNcVzS1/vs4eb8o9gPVAZHC3A+Dld4isSf7elbFHS34zTnQNPcg6pywjtPpIQepGfZQFR6XrpVB
xPTNE7VXF8SzLF4G1DfOO3t+TVZ4dk5hO2+Vsiu/0Mb6Q3TNL6GyjEt21as7ZeW3airGBjPrp1ox
shdu/W9QVBQlPRU6HHUw6Q0Lx6rfRYqKxu/OqFVYcksoNEJm2A+IJqbcmbj3Wh8SeiG/NCKurWFt
f4rOuXdw+H+lc/buVkn3qbMnoHrrvXeT3q2fZ8WyT5uYaBTPaO8Jk4erWTgsQVvg8t9tcd4wUrlq
FD9T297//cKIDYdFImp2fz/+/aJLEYeyuNAod3io/9yvidVOYjEL/34ctgeoHdPdTcqFqPf/noOs
5xr7NH00e27rJFg7R99rlgGFeLvP3+N79AQPqrWn/7zUv19UfTQeqp6e1t9d/h5f/Q97Z7Jct46t
6VfJ8LiYFwT7G/fkYPe9esn2hCHLMvu+59PXR8rHsn2yTtawBhWhYBAgwL03RYLAWn+jCHD+rU++
PyvAs8FI341thF0kKdAr3IKSXVMYIZaguX/mMVPWtdKHd4gYBMtSNerPSaxcpJF3Hjnim9F2/W9F
YjwD8HaeOlPaWCDX0GY7Kyaq4hRHJc20oyU7e8PiteX5TyR5ca392LntRyNDysU31rAH+AeN0XiT
Wrn5qTdltvS8brx11CDbOGaC3E5StQfQ/fYW12b3ClvTaqUVkXgEURgimORfFyK6TUcpL1qeILSg
mR2pCXKBTeQXF24cEkVeFl0ilk5bDa2FcxTp8bYpUEmJUxJcSdQN58jQ6q2WgipIdZL/ja4mZ7UZ
5BZlG++sOtLc8qBYpyiCCJAx4PKUHVJAJ9scav9OM0L/htkIUzrVMl+8+ICuhPm1Zh2+qGpvuJ2b
BsaoEJX5s2nfVr811aA53wo8vrdtbTD6NtEd6KnwhPfZtnPRNkVtmXDGXEfAc9sWeeevO+xCV3kp
yPq53U0iK5yVQ3dcy2DsbuYN9rLWUkNOYjMX1amd2sLE9bTc2OYMbRh3h8SyUfXx9jIo+rd+fkhQ
2ZZueSAJ/nXEzQ+hKiL9YP2v69xB9gaeEqtBe5fhogLGsoMMDC/hRkNVeAVop1/PdV1muzfM7sHo
o7hJToh2c53VaatuQJ5pLnW+m1yQKNvNpflE8NOcXYh7HnBmzjFvDN1wMW7mGXqvA89Zkso15b75
0Y78x0oibXc1V+WOnSLpVu6yEgv1Po7rlZAd6AoCKPVGCXX+d9hB+mvYiPAxlTEiliWrK4vXAkCA
qZLYZLR8K1dFiQAfcdy3lnMR4XxCTdPm/RTzgczw6iuTlDqa0zYyMF11pbqD2M2B+1SJ+RLcmP+H
Ss8wxU5RCfHPHeeG82Y+AA+VdPDUeRxz4OORY+69aQFa+KV2aYn/XHlJAawF1cDPRA0rkjxGdi1z
hCqMET5O1pBw1Kz0NZWZcxN4EG+cgnj6XJ9Yzh1yH+LOmaa7RQEtRvEb2qfZMctRhTIG3KbdIS3W
c33jsyLqmvyJLI6FOFGPvWpI6jIxsJxV/U45VhZ302LerQecS9O+RcrcUI5zVRlGHJ3Lb7tz7fvx
1oG4FifKt9/q5+JvdYa01X1SROvOJoaK79Vw9OXwfSNEdRM0/NZRBy+e+JbxUQ0hH4g8yj+TtPtq
6Ln5rFjpY62q9V43NX1rq6G/dhIN1Q804B/1TCV9BsMjlTbjqaeiy1TGwROOl5gaM2CCylDWlTYc
bVS23CHUVqDCGf/S/jIURfI65Ih6NpX86BmVAEGa2azYO+XQPe2k2iIrKkjdL0SneTs3SVla11C7
bJk85476CX9y5RbB7OyYSmQGA2sEkNA3myLJ46dWkEQblFjdKFC4PpvukhMk6+apLb38oBZlvBEQ
xPZZ4yWP9jDsCUamz2qnZbCeXPeY+G146+ret/njRmnzHyz67MrKkvbiemQZ+qnD9D1AUJLTCsEG
pqanb5GT/BIiSXqeN1raN+dCb4DXGjYSBwqr9AKA5FmTgd4v5jZwOaddYNpw4PTj9+KPU8zNkzx/
SpI4272fOtaABetKW6+bAmpA3497dFucy1xKIwhoVovs/VwMS1AswFP3nV1dLBKC9b4iAgI6TATL
rFDKp6ElrxqmevHJGslbB31cPWdx8gTMo3vBovncMB99rVoTSlbq4WCfjYvMhiawUFjIT+Fox4Pf
kvQgZGxPn+j2CTzxGp7yJC6XWQUKc1LNFwHW0tu5+H4gipUEH2Rwli3h7qvgUWmxEdcQpD7Zpl84
myoH4tv1ZrX3teYwl+bN3MSY2s3FYmIX6Z1HvKy2boJeKPvUhteVwFJnld4ioiAhX62C6fDcplRc
sYxjYqKlYdCG1+oLS3rl8NZFqvGylJ5x9daY/9NFxVnCKA3rBsIQJ/nxGW/9OzcpubP4jApIwbHP
626zrMFh33pRkt6605IjECVYnR91dtXUq4gQGNAdJOFgrsjrUtj2qZBheYLL8sSa2LgX0KrQGzOv
88pCUjYET25xI57mgwaq9itwIPlO5OAE61bLt6kF3jWuNe8hcDNrnbeII8iwh0cFvRPznBaqW5+Y
92MMysbJPOV1Q37NfU1bpqRaWRv3CedaA5CNTr2h+as8jCEQgRS4I5q57jnXtWZoxt1YugROLckK
E5Ida3NE3TW9DhfzUUsj0znUlnsiPY/AaBDEl7wyy4sFYo0Uehl8KazkUKah8VhquQWnwkMOZEyC
p1whgDA1sH7tSS61Iqhu+1/Ai7z1NBmxlvlQyWtyS0TcrSK+72IYSgh4Bjeh66IbpdYZKZLY2naD
KY8h7wjgMElDRjvMToxv9XZIhHXRuT5rK4q0myzG/i4QinXfT5JF6PEuikK3t1XjjsMimTwYGmtQ
z6Q6YwKXqG5NVSkI/nM+bd7a1aWe4W2hfO8xH6mHAYfkTnexIITcTo57DSKxuTW1xr/LTTQrAoTe
1nNx3tBAt8zmlpn9xAJCeOi9wVxHA1UnHEgEpNu7TqPjTNt6RzONy3Pnd8k6SuL6UQbhy/yvVrVv
gdH5X0PuVYLpA0YXUx8bqaKjPvWJLWIKZahXj6M2pQ8691VP3/qkTqwupJ1871OY4FKiOD1CqXKO
aj04R1Ke5Lc6SUKiCFNvE/FuKHHD5lA6H/p9l0mwtlKaYBP3RdJgUqDD48NVd1Hx61F5xkd98BBh
WBjCZptOFe+bOg4wAAb1ej9CpF03PY7rVdBrpyyV0TowQuUJkvxVx1341Qjaa73qtCd4Cylp8eov
Td2kuZqnrrrfX+dO8L3pb2fVR4HHelZEhBGfZZlqD8It83uv/akQtM9qa8q3I6rz05Hf++RO3m2r
0gWEMhYtzuKV6HnHwvgnISr09bwbqQgCBNMmd0IUJu0rgW7XsYym9dq8m6JBq+Cp+mvtXEYZvjyM
GiFrZ1AOqeEdoYzo25hU8YGsvHKY6yG+EzydK9Wkt9FFnlqT9HPSxdyqMdXG2M0Nqrl23p03hW2Q
K7OacJGjnPG9/XxkUL3PjVP6x4Fx/trj0djFPYE5NSnSazdV0+t5j1noY00y9fBe37ueurM1Evdz
11/bgjb93rZGu3eBxkGD7LDtneeNgdAn91Gir60iQbukbuB+z7vvbaqBdMfvbebDpjAQa2kxlgmA
GXr3CuLvxzStBfHpaVcqIL7mvXlTeby7gCf5i/e6VtpDcX4vR+YYbcIEHbO5MxRHlJp+Ow/hSpI0
VWUyXNnkyH46BxMna5kOvQBfk8PVQq6vdYJrhAzSa0/46XURDxYccVdbOYNMfj6wq1sE/N5rc02z
VmRatdXccd4grZxeV7tyajlXVB34MJMpxxaeRoLTzNNIuvGMGUKxmItQmbJtpaG0NBelDmVUgat5
mouBGax4Qcr73JHyOkr0+7m6C9BurXU85MIhHZ4qlVQvSwhrPx9VDHGFk+Z4g1G2flel49upnVhv
jl3Y5Ogp0YmMx7BGV4j16PS11Bg1wcxQtEuHr9KTdHEm+eu31advyzTM35BJ6p/ev+18yohvm1QI
NBew9LezEnrC62JTZx646Eks/U0dfdJTfy8WlQ8TzQFCMx+dD4x9zMg+l2ORforVON3NpSEpjgyV
UHxide2EzHWhBQbBNdpu/aoinr3uK2sAyuQnSxehgkvGVAjrJNcg/VAinzW3futoaT7Y6cKefD2C
a0OpgmvwZh5Li+4mwv/ihID8sVF6+0lIPn5welhHjnNdtNFDNVWnDjybMiKdXjeR/dTXWrgkEB+c
5qO1GeKJMUSPngp6utax2Ok7xX4qIY1t0jLsN3MvKTvCkU0YXhwldh7H8DR/pK204oTSKxnA6aPc
MCSRW6bKdi4O0fBpxHcWDasqv688dz1/pFOTG1NHnK+bNpaPOqyxKLDPdayR8RACcjFGVmecsq1z
VxjkXkLVdMGF6nfDEOvIDf043CtgGN67jOM4MIgisW/watUMWCd+e+f5TXuH0RKhwxhwqOtRRPIG
A5lueH5voTbuQxdq8Xluj+tJtdVaiJZzsZxOOGVxp3PNfboyMZZoijhbRzO2dTOUV30K354JAFD7
UuFpFYhkNprpffVvGr/NvuLhlIAT9CavAR227VjbEP278MEwqy+OpqRfI1cCfzGLj5o0inWNMuGJ
aKR5zke1wAPJsT6HSrGamxY2eT7ZCft2jPGGG0TAm8Qou9sxd9rF/HkmJMW4NYtnNweqqBQ9kzEl
Mo4VpMp1Fpj2E8CB89y0DuWn1hZwEKWp8qWI6My/IXO7YmmxjvrzN0Ssod5+Q5Ywp5p/Qwlr6CFI
iy/Ad9uNW0T6JhbRuAMckKwkwh4Pc7Eto3QlfSEf9Lr6fnR0PO2noohksSNplGxgO5Mn0ZTwUeCT
vhKDKC+A4bt9oUbVDtlkdESVIF5Z6OZ9HIb2CQi0/s2ujlWsjK91wTCBCHkIoZzeo+OWl4p4ZtYg
uNBp6XOXFP4WvawE+bu4y09E5rCMmvZ+KzaIPGMzrNdL1gG0LopugB2BDbRbJ+YlVrW12yvBibSR
vYyJu67n+sKWYIEgOqcnzcjWWd1hGeE19NCcAOMXp7ffTtDtNUvHVUud7PUsS5x0HSzoVCpCDxRP
Vg5vB9vSV9dl2aJIMB2Ym8xHnVZmRxIIqOiHJKhQAtvEpWecdeKbZ3PazEU/7szjiLnkXJrr5xZq
Qv6IpI+FMnUaQn2f+nYZHke+kWx8XG+WswA7TNeHHKH/u8ADMFmp4CxmIXRrrB5Mx47uSKf7b/V5
bC0bVVafUduAbd5+RW2cdxjwlxsv192dh3TQ1vbj9C7qSHLUimi/ap1YIgDdPAtUm1bIOKoXpFNx
QGviYNMXSvVYCvXBK6MOSR2MsobUeTJCPFRC1YpOTV50eIBoA6r9g3fNGgMydurdQCvvTpqszRtj
2ugS3KKR3QxhYE6KYs0ZCOYR/h9Yy1KPyr0cmVa8t2+qKtiImiXbXDd3a31Q+EPQJNu5OB8QQfmK
bL1xeG9mgaSyqiy5grxp3sSFW13ZrbJ8b4CyDFOzcHh5P02lWcW2HiH1zZ3mA00T9Kso9l0oF5xo
rlPrtMfsOkj2c7HNXHOTBjloCIE3juMZTzZLumPnAAKYi9Uw+GuUasRuLlpR9lCT7rqGTOXewVDf
VHVjPOWDB4HNuVX7UD+TukCC3xPfgGGJbVjmLGnmunkTBGl1gnMFbZm2Ysy0jTuW+b5u009ggaGe
O65cqcIOb7shNa51+aUhtgBxBruKPTJmUF6ng1mZRbdCD8RKkB1az3VvB9z8kzZI9TiXkFI0rp30
y9x8rgkMVeyZtP58njDOBKiIWlmXVttCJK2rTx4cqrdzsLgArl2MnyC/2MvSITMdkvpXpwEoQO/1
7r3kum+leazqUbl4P9b+UvrRbx7kfrSc+5Fz6u5kR656GgB/tHz7vOnYJLjzb/o5vQf60ev2XjdE
Z5iN0dmI3NsmGdodcizR+b1+3nurK3oSZh3IBpq/V6clI/1iLldj+xJ7APPxZzi7iZGd5715UxUD
mioybjAQ+/OAq4qg/6msW8EuE15yCDt8KN9O836GtlKGtRpO2n3T+efNfC4mBe3iwz/+61//89L/
t/eaXWfx4GXpP2ArXmfoaVV/fDDVD//I36r3X//4YIFudExHt6UmBCRSQzU5/vJ8G6QerdX/lYra
d8M+d15EKA3zc+/28BWmpVe7KotaPBjguh8GCGjsz4s14mJOfyXNCKY40ItP7jRl9qdpdDJNqKGZ
3TuE/g7RPNdOZdvyggFeOzeZN3ZS2Mu0BO9bLJSgc5ioYBIQb7ww0i/laGhvm2RULzpD64HcMNca
tST9Aio/3yqq1yze280HyLlhoJkFSCbnAUFRI90Vqd2djTTpz/Oe9mNvaoFySso0Dtypz9Lk7Ep1
XwdNdpMHQGldffip5KRib/jOsPn7K284v195S9dMU7cdQ7Mtqdn2r1c+MAZwfF5gfS2xcT2bMsku
XSPiC+4W0z7s7Yr8xlRTrI0BZzJgGz3SIdPme3VYOsgGFpV7VkhurhJdGAje9NWNE1glEgrU9a5p
ACcVrQ+r789y3pQvRVw2uM/4jwVw/auAbPijkI9xVDcPGqSp2wgs91xrN3V4Vl0ohnMxVkmq9JqC
eP7Ux4B7sPbiqoS83xiPYC3i5Wil8XE+mmbRT+fv85/Or2hi3zUlREtXxfXUdWvEOqr2TPT57y+0
o/3lQpuq4D63dFuF8qXrv17oxk5tJqxe+kpEpEMvhus3X2EvcbioBlIWEPtQy5uv8fvhLkMWtUrT
w1s7v2pgCqMjevD1sTwR1oEPG3HDJebQYJo5Vbb2hB+ed11Xn3Yt+b1VbpivbcG8q/ByZ49mlbZu
7Xp8ruvFUBEPHzGI2YhENvsm0e17w1Wv5+MJqxwi5jKHyemalxJ542XV2uOzW0X3PTHme8aA304Y
Az+4FY4G0HDZx+iWjkZ/3VqWf2q6/DyXEAkcrr/Xt9f4PKPA1+apu2g1lB+BuWgrV39vQtdaT9+6
SkUvVyPzk10WgvLwkQ5Bwj7ob4Vb3A+9qmLw1hJLsuvpt3jKR8taD40hPgnU/3eAhcy3ojkElxQO
651mYxIUZEaCYSq9/91Zp+6lhhbCfGv81y/DXzUPhy9ZPpSB59e/Ff91nyX8/c/U50ebX3v86xy8
lFkFSOBvW21fs8tz8lr93uiXM/Pp37/d6rl+/qWwTuugHm6a13K4fa2auP5zGJ9a/t8e/MfrfJb7
IX/948Mz+lmEWTFnDV7qD98PTcO+YTiMRj/eE9MHfD86/YI/Piyf4+BbVqbB8197vT5X9R8f8E7V
/6mil2axStc1w9CtD//oXt8OSf2fjDRYHYAf0KVhMbKlKKD5f3zQ5T+FakvHUYW0bE0KntUKsg6H
NPlPQ9Pg6NlE6DXLdtQPf16A7++xt//cv3+vyV9HV4Mgk6lK1cSUQROajgHzrw99jWwKSMOmv0CI
d9ZqJjZ53eunCfmx9XDCesj0PkU0KkDfL4ChCBGL1GId5NvAbaAtc9ckIn7xkuzU9o6/cbX0Epj+
qkB3noXIVSIc5cCL4nOg2Plkm9LuMTDaVU7+0AGzumIy2l85tW3+p9fGNFq9v7DnH6YLR05vbpwy
WED++sP0FFyZw8L54mG9tQX5t8RU6mXUS+zLay+F+Wr5KzVpwm1KimbZIPSBj2uvXnJff639EeRh
317hr9yfydGkO5aZgCRla55LJGhEVzbX1kRGQMQj2iHSjQsIsOCza7tf26gLdqJPbzOrUVEsyMol
C5MW58W8PcJCrLemSL/Vmd8dy0kLZopFKynez16LiCyDb3iMaiCsPaIPUGIj1C56FViN31272Jmt
KrREH/CPsReM5agYrg3ws/t0sJU74EIaBivQUD2vDP7DNTW5V/9yTU3LhIvjGJawpfjtmgaWb5vO
ALd5JFOPYQ3yGK2OcUttefetJ5ZGTixkDkhqgRIA5w0/Qyj5ausYIQdOIY9AloGjReKqReJjV6Pd
uU7NVhLE35ZT3idEs+gW9vKCCy0fHMcuFqVrfISz0B7aGFJym7fp0evF2tNtskod2NQ0EN19lCFV
4JvhXc962FzEkRfAAs5hFUyTBL0HwFMYZJF46NAny+z4qgXgIJq2DnGZR/RjkJ16r1lcS2e8npTj
HgfPWLXwA1e1AVwnIsc4tM3ByqEbB0jGgSwwbgkhjTu8OJNHWV8IGxUnTYvv8K7Ez+7HhihqD7gX
/MdPg833h/nnSan614eXF4ywuMtNnmFN/vbGtgAGdEoeIzVifImwHj3aUalx6UIFiS+gYKErg2Or
G+a5b3UkAXhlmeQkEAQ51riLH2RqXJpaF6egTtear2ydeuUUhXj8++9p/nbbWKplqbalQd0Q02a6
rX6aOxuC1UUOGvYipFIdgDeeUzPB2MLvglUzmM5/+Dg5zQh/fvSnz3OEZC5jm6pj2b89+jn3/1iU
fnYhRar6V4r6WtQReoKKBA1VqvplqGF0gpJx7goeqIXQ8at0muzoiBq0ky5urVttcLzHWhPJHnAA
w5n1BZF+kp2B8pj5cbtw0ZfbZq6AUoxC5zkbycrm0gKJJFzz/B+u36+LD0Nw9aSQhgTTDHuXt8mv
F9CytIB5WQKaRNewy/b9IxbTk3ABtKScicXSMyMBaxdzJKxolRMzhfhYTgpuoPBvg0B6K8RpgbnT
SRsYDatcvZ43ke68qinRcS3gERzUMVp1uEwe+xG52AoVWdmUjOwqv85Kx27TYVQVIsp3KGzIo0EC
jX8ELHcQAeSIqrTiC/pHSCmNofXkJMDpfP+A7LB/UcMG7gZcDKbfCNHOCKs2rzZejmywS+L2rKBJ
qNbYf6Wq7A9wwbWlUjXf6kr4F6UU8HVAMayaIEBSzYbOlSOmtfPMuDq6rPIXIIbTy99fd+OvN5Jt
Ta9HzXSkPi0Bf73uwmyM1DDAjQ72snZ7LOsUo7uxjfIjzkUMvG0IUbe0OwKMw9dItcNXLcEdPsy6
5yKyQB9HunnlK6HYA5bANVFa7m04oDUYTG1JTrM+GL42TXTRI23fSzP8HGY2aVx78K8ifxhIuSTg
Lg00IdvU1J911Z1Wu7cwDowV4gR4SLWjtZTFcB3mSXcC5dfAKHWUvZeqd50kKDoAxd35o43sRiHS
HQmQYpPqvY5JqQmbh2VEj4QdTJA0vniQdFq3/NRGfX6FA0T5qFs3czbDroz6LNT1319g6Vh/ubU1
HZs3WGLMdXTeKtOi5KexwSwh4aOqoZ3/v4XM/8MWMlFx8XnHb9VWHddu5Z0UzcU2VDo7VIuzqjm3
KkNf6/TaOlTyCR7SNMuOeexja4zfRqg1m6F+GJTuW5vBRWsi7RTq4zeMbc1VOwT3deQ/x309rvyo
/5InAhX8BtZLZ9nREl+ZxhH5g9tYl7CS0SKuTIQHwDDLgOlqZozntBHroFS9bZMm4GFJ/DZq3G4I
rq1xHUEC32UBltd4PHoF0wQSHhdSSxnrqBv8pkBoQrQKYkT5OpjfnRsES1SecXyFxYDpawykp8zQ
kOjvupRhtCEzAcjIypYifGV2BgtUGbV1Ehz01FpWnTSfKltezOBrESJuEFk4w0/QDc+uN5FZXqut
vGo8hwxjiFqaqNN8mZgIBFuNsk14DFapY6NppGW3QJF4IZnthsf3sx5/tgFaroyBZHXQ2kscaPUt
MsUkLXUSuZMKWWATVE5MgMIKkhZRlCN3WJhrpCkd1J3UjyMBTywqDmhsXDyv8o9KjVL0BPO3DafZ
lWa5rlhrngxkO6iOPkaAN/yKuKYa918R5LgjrdmsMlPehl55hltmk+dIbkdP5wJX+RbTen8btwcl
de9dUsUrDHyWmejWadO+WH2/AtMWbWs1xiI0K7QrDd+rOl+6Wa7BcoPX6YNjA4CxRI843dqeqR4z
wcioQosdAgRJdkqBjoJvQnRymmPUoJLb+ETrQ7tcGREEm9bivxf2L0ER3yZWqpylzSgJFnqXW/0G
jwqxHyxU65SeGyy1Cay49SlpMgg4rbHv4W0t9BHRRK/eqaHB690vToUxbE2YoQhShATto5QrXQPQ
IRAtF6ClsQtpQmY3sLVkZD2gfom0AJx3WEeLBEbaUpFVs7ZGcqwEXpCpauW+tBS5SDosQRH5/GZ1
0SHuH3Uj/GpmzSbry3aNyMItJMXyZBvWIRPRsMxI6GyAoK1D2X7RCDbE+AQtleC25j0/afie0gI0
My4kYV6BQUvRju8GqJzxDvfdI3j0xx4/+asuRw4Ft0b+Ze01PALUIljpjSK787VcwiMzzTVS/7h0
ymaNPBVScJXanS3P2bSF7h0cF3muML0nVbkVdkDqJJv4+kKHvhPghzr0KVRFlLzI1sRfRx2JRwlO
bY2P9ZgLDxMcy2DWjX55AnxP77CARX0iL5V4KwbzYkjcNE1orgCwJMYsiAl16oBnt/WlVbwrPK/Q
JKyix6FRIlZ2+bBDveIwAJFdG5E4JB5eH/qk4wTv+UbPXDBaTbj23efEJBynMdnYoFC0YbVeHwRR
aNv0hkt7b4XxFZaEa6GXNnII6GKMIw4n0NG6tdGHl6bS0etp9HIRGtU9wNN6o47qSbGQdugtHuUe
n5yR+eUCRswDky1wuc5DZ3rYjcfZSRVVsq9l8Yl7CPfC1LZ3WpTgQZDkcNC6EbH2wvik2Fy/3mij
dY7q4EbP4EAmTSzQiwGpmJVrK0a4CKLcnWSGuuC1ne4glQRLqRQK1vD2a1cViGQYVbpSAuvIcuiL
ESfLbLrSaDiMa91WHpVAY/QzvafWAuDeon+Vj7Wz1MetEYTnvrA71BNQrRmgyIeZz0JpGPSjQWYe
4yFjNYbYncc23Gw5VNcV9uNhqe8bIKD8AyAzmiYpbIgV0cKtHWcztojm1AhvoBL9OWrbbsGFrOCd
4nLw5FfRvo8aG4EhfYTEj3SJ09QXci+gRuW+dyvg1Dm0tW7s1ZVv3tRgZdfawKKxTpxjOaDt7Dhw
M0VMjjQWiLeoDTCcQjm2V11ryyPOEZZTG3eBiJFMjPCpJduH6CqgZFkmd6mLlJMLBmHJumgHdyHd
qgZoovYkGxQfkHi8B+Z8slz+w2Pt7+3Wt5eD60SrKhjvZAGFrYc2A+VD7Tet9swD1m7jJniIGDix
vKgw/5LFFnOK4xgF6TLvdHXVR942gZDdO6hkDxgAL8qQYmnljwBEbxdwBj8BoVjgURKgqBRi4aKZ
H8uiv2C4tkbZdNu4stlYVr4pMkRGmgTx+MCPo00Xkf7RA2XbhzDPXaUfyHmgfCQCZ99Ba1k1mnan
KmimAtpkBAAftBqy+r4h7w33n0w/Qm/WxqmdY+1CXCAwcQ2H9S5sx12W+WfRuq9NGr2qDWqhatvD
gxsTksf9RyyFoH76gudO79CdytHICXvAyTX6vnrXoMjfjOiBpk8mImPLkZt80QJqBuazqHyj2PvJ
qXLKDQNMkGv6Sxc4u2Fw1Y/SUNq1I/Tu2HqOckmrDEGwqcW8mYsRidcrYfr90TXGFhVRuk39VS7M
i+3x2e04Kre4EfS7vAWh6UVeeB/U4tt8jgp2ipK1zRPoS3+jJ0IeOjzhrsB3p8txOkdq37TgG7+g
KxAgj6b6FwSjqlPcaO5KQ3T8U5uU6/lc1ogEj8U7/EYqfbZnKZZsmwR1otBPxWKEuW8peflVJurR
JCb5UUGse21LnCAIu3RnRfj9yhFN8lnBCWpuyqXH7yPyCI/47cDqrYv2/jiWN6XOrft2tvYcEh9/
kZbSoewOu00QzT/gNdZuVEItD27ufDSmzxVNdG5d1FaHRlTrXnj+qUMn8gzXCuMT3Rk+o3K07hAW
+IrLKvTMpmjumPIce1bN5B+wGGtbVb0RDVoRczOhP2l6rn9BL2YSmknLq8Hr1YOB5OmmE2XwCOvq
cW5pjDo2wL58ajwYlrh+gkVXKu/ioxCipxgntMpnPO5WWWGUXzFzLRfC1MI7pywVNB4HubNqU7nR
C0k6YvotOl4FpUirL32GwXo52v5VY2XOAUffaNOKsmYFb9/PF0iNi2teV8VTbFTamuegOxZRgUW0
1YWrDLG95wztr7kp6FgyPhm6iXmE6bOZ6e0ubQIY0BquBHMTh9mu7dvus2Iga2urCKU4mgn4Xolh
LduZ8eg6/t3c1Gu82y6cwgaFsNeIwGTHhPvuUmqIZiUmfso18jRvF9JWEAkCYn+rumO1s1Gb3qld
LW7dDA+V+Wxdm8CitZ1F43EOo0ISrFEHACSiIOs3IHLniyR76fQnZYzlM3A1pEDaUpyyOKsv8O4g
jk4NUvSmIIV/CYMajrFSuqdWUXw4E6Sp3UFLwfCyvuzUL4mJiACW3tl50DtsUzLVX81nSJZQq+IX
YZJtiMnQnF3TqsjgIwgO0976Aln37auUDdFVRCvONvH3s5o3SKlmNu9krPWwRd3NrZjyIYDBZ2EH
ominuYFwQvt5UG7n72O6qACmQyAuUazXJ6cySPqNY/XcQm57+0JwHic0h3sZcjVE5tJysIcx7M8W
/6y5BXGIErHhpLhi8DSO/iBxU4Vz9Lnqq7dfbTgdgraTD0vMcvpYO1aO8WWLaAh35XyOqvSCJRfI
v/ZsIzkm09A0Le4/mUFGUy4tACty7I5bXUeeZh/GGMmNybPvUzo0m/m3uBpkD5mZuyDE7TbQihGx
xNTBNT0YPoY97PXpPDWSGovCMqMbYyiLg8c7F60GJfyI1hRUF/5HPjlMIBllf1NhCXQYEBbaQHyT
T0wPIAzRAmh9g6Y7pKOxyPW9TLAXIhm1bKSFc6bqLY1+7J8DG9F8QwzBsUDd7dYoxAuqMv0zDw9O
MZMWl43B0llMTmLW1EHI+ERc0niIpebuhMnCxvVl91lFGG3qKI2wB/fXoNnaR/FaE36F/lf6MB/M
s//N3pktt61k2/aLUAEg0T5ekmADkqJ6WXpBSLY3+j7Rfv0ZgH3KO3bUjYr7fl8QJGXSFEUkcq01
55hORAO1su4G05F3Y8VAa31VHMSPw6B2z0nTWicT76BXpvH0acEhYS0kSqYhrYKAp5NL+u+LToNv
fftYeIYtba1FOhKMNy2DDba+ICSpD2na6VPXCuHHpZN46+MF0POslcN7NWFcnItEHofR1F9n2ziu
b7EUU0iC5KRdEhmLe5Nx2a9XtFLQlCBCcTQnKPz7ibV6fUkL8ABahuibM0rSFBTIDMgI0m8qXub1
JfsR1Kczx9qZ9D+gxhOpVMCqyYVzWpdUQw2VV1treC9icZnlANBm+d3HKjrR5plfS4RDx0Yb7X0y
uvN7BfsC6+R8z5ijw1RL/OQIOcKPE/iinaO8/3pXi6soiEtQ3LFpwE5lLrD+oI1mMuPt4qWfLQQ0
bkqNO3bpp0SotvwBuyWqA2WySb4rOQeEtNIj1svHX58ONpotJqeWtTyw78yojX69aqN1LwON0Sdb
GzJ/FBmCv+WXyJSzzoX+wwnrbi9EwVdmLK0Xp4kpT/m5oilAwJevWBcOwW392k0OpaGeHLCffx97
Lt0hqCbfNaCiCq7thDDZWNBRj8guq05NYn3gESJvXpg1DDjsQ1oh+oOFJ/MKgcqElzHNrIQ9V9Xu
EfxkeUpsAZoApZivGdphUDH/NW6XIdvonVsi58cJX8W1dFsPqBZCNypYLjFf1kToK9YqSDmDhRiz
HaAJjTDfGL982E7FeEZDbJcPTvlSOu4pToYRNnIt/BFOXFNQA64iU1tQVYdGp2/dmMHbDLdfyYwP
2hjHLHHM105fbMSLLKSzpL6PbM7R1qxGL+qbzp8lCe1BTST8eghzHXAukcTLH40QSAdeKt8nbo4m
gXldr5+bEfGhs2To/Xn8n/9u/cfrQSx5fL/uLpF4YTGf16etL7A+PvcN/8d688+DLOMu1hjT2HRE
MVE7GXhX0564MgMvWK+0tAucdrryWiXEUyXz+rR4LWxM5XFMBRSR834oHfkaR99yJlxsiPMMv1xf
+W1nVH69HNJOZa9bIVafMKH5WtAO/iBjPlxV2ZnOTBISH9E+sz5tqU4nBVI+ulJ0GbNBIGzfZR0X
gTHxnP5mG5316x/0Uyr9tJTSz5fDeis9qzSnjmLUn1L0cSa2aF+qP0tlyV+L4qr01wPMWrJeXZT5
4UCk0iC9COEU0rn+W0wuyxm2AADVbNMSP+AZJvAJW1zsELTs+vFwlrWenpKIWqZNsLEUCoak7l/W
X47uaOWDn8nVipVjKGdfGl+YXcqzQqWyL+z4RetJEmxb+awm0bhtU54gh4bPSlNV8oHhjMRaCT9p
eWz9KaZ1fPii2kUdlD+IL9vIRnJfFDYRBZewkmK7vjFM0e6urKjisOnxG8+AmfijHdiOPbfg9kA1
KvdRHvReqfd3RoLAvaO0tF3haUXe+o5DGmc1idYvQy68ZaH2xJd0gR+kEdxD0Zq/vh+/Xt1sCN1c
/9881txtMoJpAYl80oLkCOY3Pc6kfHkhSxUjFjLiZqbWO8uk5ZDEmULGuw2CuU/abS+bB6CQ3UGN
GKQmHRBXvbUvhGM0UGbwcGyYQjMQqVyQv83wGhMGaJc19urQdX2KRUOasR+pSeNrLkmtTT/ShIRk
uDWdEULTMtarKtiqWqJPRNEKy1fG4PvQtj8SOyCOrWuIKKrFHQlvFRF91i0DdLzTx+GViBqSV5cz
sl0SVNdbDZMzWvwKgUQyMjC54uKAtSxe59i1rkQCAKuz7xUAImeAu+wPkwowKk+9tkPfQ9UAjdPU
CnV6YhpeYi/4PC3uDoHdHNvOAiUQ6ERZ9el0MDXMAaLXujslnpNTOPevaNbns0SAfi4W4gjgJ6II
ptC6gngV+0SAsJ06ROwMIe19UAbC7ztN+MFIevCEBA6PE6UxlwZy6hQCpkRZ3NA37cl1CM4hEY9q
hddTnZ5DYwju09JNPMBEpWeq2fyoFHQZ+X8qwvvo2aaoS31s8zb9FdzU2aBpxyrPdIRE7nWSlQ2J
LGA5sc2Icqgus0Mr0nOyxHiuh3wU926rYswv9YuzLGDREqP655AqWgGvHrWPaivfwzQmecORWzZg
ga+U3StcB69NR/LqFyC4Wre+qnDK2/2H6aTafhr1+0iQimq3JiW4kxwjQaHj1ez8Oa/7GMAysa+9
rjUHbL6XXE66/+dQWgsHFJbeRsnLryDKXSC4IB4jy/n1/gfgi1wkMrHpqh4zZJx0/nqg5dT5MRkM
ZT9iyIB/JWVyi4vM3Gf6KP31oeLft3o3QYdhm6/zEoebjeNExKPGaUimcuvr2Ag91R6/hSkzcbo1
6BFjlTMxrHZZFyS0g9soIypw+Z4DNGhYDcE09j7+l60MZ9RoTjqdTQhKaVK6ZAgEbI5sLqN15na/
DutdFQ0LgOjlJyrtc6scytOw/CbrIRdE3QYFjLHRjAJ/Xg6EI2dejvganW4kyGQp78peBSjDKk9u
a//r4Kj271vBv2/xYgJOMbP8NJFky1nwENdbxhj8/e76A7Wyd3liVcewtoiBXQ7o47mu1PlLaOjJ
PtLI5F0Pec06Fix5zX8eAxXOZD0Kja2CX9APBGHEUYL2O3LsasNy8NKFECmCWUxkKPDUFJetH4kF
D5XX41Yx7PE0L3gWraqAl+EmBSkd5jumbrRGHdZ2XR1oQzMC1feEhb0a/UyjxlAfAom+Pw+q8jyQ
b0eGEOtFuMxgof8hd2iWQSmf1Xqw2K1vSjXOf30kXZ6Sv5K5dCmXb8X666Tkhx4CynUisgrhdEQp
pJ9qZyZniCG7etKGY7esU+uy1XF27kp6hgxCgnvaax1eLHjHYTSMvmkYo4/QJWAaMGDMm13VhxYY
ntIWoNeaiZvbnGp6QYrmr/suNj7yZrOTPiQLtxThpZELMIdu5WPm8TIRcC2OdL7snS7wGdthsY+C
7jkL9dKflnNlXQ7WW/94LLT4IroSXbvO96KTpetVqA2uyZwnXhY10TYt0+JS4VppaTKXGyXC7zar
4Xiwc1Uy3aUY00uDcMm03hOf7dzApuyR6s2fzGBIMFswcG4KohF++3AaauVSM5O+diOGGEIzeByi
gGXP6UWg4lkyvmEJRfWHm+vXmBEruYPNeHZ65OGYGEx3fITK5d4VaAxKofR+4kZ0qiNmSwYjcVK2
tfZAjsx0G+qK7CKpkK3noM4kbMeqvRZLDjnAfUQvVjcvmgnZMLWi+3xIc4fdey53UR7SUk6WcsU2
71C8QC2hw+sBw1F3RPoMD7ZpUkZpanCMoD3ps4JSuSnoElviPnDqYqu7jG4ggG1smi/fNNeQEAuW
1ToZwc6kPZZvdGIbbSITx9Kz9GJX4cx0xtF3fR66z1mf/GjUoLqu9+jFswWEWw7ZwCWWxjWNtxEI
GMAk7aMzFMsThob6QsemPRq1tz5uVz1TBD0CZynS5rXJm0NZJuajO5TvzRTqOzcV9JRqaR31CQGM
PpvPlWo2b1ibQe/FWrbrQBG/ldoMOzksGAotP3VSdQuyGsp15ZILmIcT0WRapJzUkmszrormzbYC
n+28+1UbGn8PMWN3LoG0owunlbOP82F8lISQJO1tPYi2ihFPjO4pqTFgsVkkFUBpEA/k5nPYBR2F
ARuP1sym+45xO7XHay2JiSUtIT7iWrgySOk8pYz0e0LryC5Fze9F8VgeCVHm1DFlynbOmB6irCGl
xLSm7TRP5Q7tl+SjxgU2ZslE4B5Bc2TuBL49swJlWMZOuNL0I3FNP/MGJ3RHvvKr26fMNiCWP7kk
QO50gejMcYx+z76BJGaulV99+OSmPf4qob6OTuy3YxptEyusn219JKV57IleMp/oJ6t3bauYvAmy
1xLNQlhrtDOyv1FeIwIToTJlwSZLUi6FuEUeGgzZZxAOwU+RgmVuW6REntZ2p6Gpq9eGAUcXlhn4
pATR1yjuLLd4ZDKlP8eRkM+4XTM7ARM/yeTUjF17K/gtLHvKj1JIkHjLmY7tTJzjYm9PjLomnsNf
jUtd8ZgV2ULKaK7rPc1GtKeoNZMbG8098QRbsH7R7aiMmfFmjxnUgDL/Glz6bEGfhHd9Nr7XI5FH
jEXpfZvkn9qOqT+Yy2Hu5wshn+45V42UisVm/av5krnQp+/RPm07pBUbrSGTNibW70EQaXTqI6Zt
gUiJzkQsUkwMtPWAvWfQF+KbTrNyA0Z4a1da9OW0bCVAuTDX7t7RXYFEaVvTh5dWPpMzeW9atfMB
5BpMeeRUiLfrbmvnrrUHkqcy+pim705mec4cze+uixQ5zsjyDR1iPyvysvfELconmdesoPUcfx/D
eOdUtvUTAuwI4bofwgPbM8cvK+mxkEXvCCDDfe5EuY/u3n3opoS6CPvs4napTTVmgMjuXV/MeGZQ
/767/pQJJ0NSk61i2Qb1kzWyOI+T8Y3wOzJcCB7eF8vduhm/QQpGcacPf7WmOt/B2tqEvZvdJsQA
ZwdZPcsGHWDTIoaErmW+tZqQWWk80Tehvata392c8X2QJdGzETAIYEoyHUMSQR5nDc58s7AVDTEP
z8UBWIXxlyr7r5Jh8ltRTISwK2N+y0J2SfESDZ0jpT7k5IEzbGj2aBOTFyMe38m8SzacH86n3joP
2PLqn4NVMpqBErGZyyPNHyCtLdxDsyKbBXEbLVIMN6D2w9afbMt6DuYBywI7goNiz/ouJBfMEwvt
L8609ywO55MBvP5qzPZOIz3vFYuvnSfGS29Zw1POOV8AyLjFSgjTdgLSw5fI4K/hlF6DIXTXtZ30
J8Myz1Uvn0pYFlotpJeI+SPTy4j0b526ppXxY6uAumq6XsFBV/VvPOdb2kCTkTUnRsOoeFvbhNdO
a5SNW1GiYTN9m8vR2QDzxJthfRNM+PPiNNaqBnSvPWRhpO4B/nc0TKOjoJV0pM0Ub01rMI4kvKnL
9bX0FKKuvBXftLKXmApTMC5wZSMNpAd5wX5qJoNg0bKw/CwVzPTM0vYlbtET3aP5ABfkmqRq9B5h
mSEnVfmKNIUZXTJSu4aTsptYkb+3IzzrgRnsIKqrUIwSz02v3bVJ9zoqBJ84ZW5ekq79aBqtecrC
qgK4Sn/TchrQbO9jWYWHVpra80CK+NmVuQYpTQEJE7cZO1+4DfNsfyaVBtYJiLJlWbo3B3p40nSL
qMEkAXk405hzylqeekwwZIG6VGfSyQ6MRbiIgc68IJWhrxCX9oHpV4nP0oUOayjXBJG2x7y4eqwa
Qei7LPXt77+g1LOdCPVnKydgHTRQ+wlQYY8aWTkA5shOTrl8Kqp4qtNYnNQ0q85VwBxX06C/9eb4
GM2jcqfJ/rDeMy1Y4FxT2mtbSCQgpHBvGG7tTDsWP8i1/NGYmrHP+et7IWwMygj785eTOmUrBtIL
UpyUDDJIEH1pR4QXmhMb727/UhApdLEGh4DBoFWuWFPy8zS1i5RIxTc8/++hKQ82saBMMu6HJEBY
qAi2FvE8kgpA6lykYQhWJjICkM9toiJxb1PauTfOygnxt1a2gE3zn6OZEceC+eTImCp5yvLTYizy
m8kCXa8qT60I+Ra20OyJfJ7vCPECuEIp1o4FdEDY1vu0I8NAj2DOrsV0m3fyHGT6aRha9ynTSEbo
Mc13ObKH0XLbO5You3TusoGyqlp+Q/RPhPMEbLDqwUuGl1yduivNC+euJWGLuqKHVBNFh9yd5s0Y
aNWJoXG1mwmB9uKC50qTEC9e7gXa1VtMUfWqj4v3ayi8Mair92Xy+BlDS94ZyYCPpJ3YoeUMEPht
sqtRDT0B67HrKxBLDmZVfKfDewNyoj+Qw+zsU9pju6pNVMh8JNiZA3Z9abU+8Kb21VLppQNU3ubL
aULsY7lZYXbpZH6pVW4tJfzwgMQ+Pxts7eGwauSel+1B9jR4UxG8hEssUYaO9Xuw7CiV8WghgMUc
bmxL50EIHH1N3/dfDhcWq3Mjj35RhjxIi++hKTK/DxSwcnP3ogSJl7dlzKUuoKNEIM0WK9mwj4o0
uZiteDJspixWrMw3ffFtD4iwj6FLiiXBcVtG+O0nwWcAX5v8L3o0TNU0O78MDrsl3Yofa6eKdxkR
dEfT6YdtIViwSWvOzkZeknwsQvukqBCzWgdwfTB0yMVIg5rxf43iaETGrrLL7A1nIC0W+vXFkpFN
M9f9wrq7x2mVP1Vg4hsbMpnRWy7mMghBFfSA81TGIZiuENB3yTxV75hlWf17XtYhw9s8w6+vHVpX
cg2Ll6Qhe+ANB6i+lR0Bi+0Vd56XqThONrXoi3s9Mbstb4H5k0YpxK+92hVDORNPimO5SlJyWRDg
ejSwtMe8TtRHTuBm3BDV0HwaBoWf0VxWqXgOytNT4haqxtxrrCsRyQaV2h+4fiCL6vTmLGrZnKuY
qzxG8lOIAP/AjoOAUVfPPBX2zxamWnNuHHKjqJXvFAtNViCHF4hn1zrtxIm9SbErDJ02XxKJM9ss
rm7teyTr5H7szPqspso1i/T0ziHTjyucEV3pfOVENqnRJc2yg5HL9qzFwUlTc+U+CGGrjz2nckY3
7K0hyTopulcZ7uMszu+kI7I7pZ4xN5oR3AgeylMNOS08Tb3KprtKT5/DWLWfexXaQq25b33cWLDb
30ilH2mdPCawtDeKVeuHfixbrzKIXCvpk9jaUUYlJ0w173oB6TVU2Ork5kFnXPEhiG3ZJKX5YWLg
fEzwqW8Ic7e+1FrbijIMn1KyibZCYqMJ44+EvI89huziKEM5vkl0SUkxuts8N7KTohjtE4GlO5Ka
wqPjhi1sSxO6qp6LGrVL8cSnQVMK/9EZJcwmnL5kt5S74oOIBBC7YxAch9kd/ThOL1PPPodIBXvL
Xqb5lMiKe+JKkNjZOpGJ44zxg08imbrxDeMJtAz0FAyY7PGNPQtCyqB57DDHwRROH6ghit1QNGQU
lVZzNGlgLL2DEHQNBzBKvG6hkXwbShzx0n5eDymt3UkH8hTn49uQI4aCQZAcYhHhbbFcLDiK6gdR
l10J9Rk9A54ygjyZHjMZqX4KCG2X5231QafqXorgm2Iq5JK3PVsrloKko3x1Oie7Kz70ieUu6aDL
GZZT7lvGOQhSMgXZVp+B7IIarjD2eZYzgxpQMW89dH2uUtodwR3kSykGtXqcPytuWp5VurUJlPR7
SUHjpsrkx11LHm3VVDB9QO3HoYqGfCBmSSLag96hXaeWMrPMbDKnEkBxiGxNvpPUbeOQPXTQa65J
715CC7aM3hE6NecMnEH60neDNEMKQO7DKwM1xYmW9sI38FtebYcZFU1M99GBKu1m4QdWf/e1I/LP
z9iOoBEtg9cZPPD+lSK/wN2SFTcEJl4PUvYSHTS1DG9hVKcvZrREmqnDtdaXaSD44VsTGqDanOKb
1kTaDR3LGcNdfRKdVbzYheYXY01qj1qHXjyNFc2KJP4aJ18moMf14BmgxfCsz2R0NOkPRljyqphh
+0AFnDPfc4lQDrDr53lZYvZJ6qs9MHhVoWqhzeoYQagSVFGLPTwtJ7LgA5kdQcYR0rIcrDalOSbG
M86gHChckxzZA2nnkQTgTV6ajIcH1XyOpLyFhZF/urojEH8hSGnCp0qQq9Z3afmOnZoBjm3+FIzZ
QR1XQEBNdvGme8ApnfjY1rUrbSr1mjNquSLHk/7QKBcJqRPIrXy3e4S1tYzicxkGb5Ke8JEJHu0+
ynd6zvdxg42pFjkp0nr3IBRwFXnBlJ59aK426menQHPPFGbGnQbyh/iY8mQ6Ni2jOhevqiPifTwp
tP9TU3/VMa1vxsnOngYIvUHptD/iOXuxK2Q6fRfPlK9ttWeoTYjFwCRZD+Bm9M5TblfXKM2J451N
fyxpkk3NdIxNVroNTQ8oHWoo9jpdndvYqyE1QftmtaVxWx+KotbxirKvjmZV0jPkqpnFauBxWU23
shroaiKzvBDd/t2gpbWFhfIGKnX0g64e7mMjHO+BoIR7Fwsgk5sOERHT5MR0tEM2qtkrFd8dVqV6
18RdemQeY29gJ8oj03dB5yO0Lole32wkEJJkz+uAXetR0s/A0ai82J3czy3BcVjTkr1YAD5WF58R
OFePlsnJtMRgYNM1aW1lDEUmmpMFTdWjo0Xk0gWlvoP4/UI8HyffnN/XOFM8wyBxLnO0FyuO6yNY
bDYMGk5zZNlHpmKIEaFRe2VAUE9muL8Psdu4floQC8c6VX2Cx7TO60FpCRKP8QXScnHB5UiVNkJZ
PzWKoj3YXZke1ZjoBkIjrHzTUIcigCC6cB4dAywHs4NGPiTLoSbdXjFQINm1tZNMVXeadiZ3In3X
CqSNE/GznkXsjC/ZrdDqFgkqTiVBc9OFG5EnxZFZtOZlTk20xVjpt7ghZgW3nzz2Cm3DaVDgx02j
7TV0UjHwFI5fDJGz1+L6qbNsh3y6yTm7YZTs2oRcFpIMcqjTbXmJicR7apNnY1l3Qy12Dn0+NM9I
QyjkW6lvFdn+yC1kJsYUzbtqGCuf/LiECqvNj6jUfbdaVDDFZxvk4XXqVzHo1N2GmBMzUF9E38lr
AOLTS2vol3APHqdZse/GsrOeJ8n5HmMU+1VX99E0b5lI06NGAyebD7fuZ6DY1KAm4Rr79S4CkYtV
zmjEaRFs1LKIfH3UjFtF1C7y0pm4PLP6Jlop7ofhxzBo3f3chlgZStRAHS3YK7XkPtWIk2LPmVGd
uvWOUKijaUQE4UL+3qeDqgKB7u450Zjk60BUgg69qNUE9kFbvqpRSbAEngh/6OvWC/plgB0Hxnlc
D+MdXZ/aBx9GjF2EnOeI3ta3Ul29y4dY7pqheM11OEoIjcW7Vc/HfBbWA3wwMiHKU1kK64cRhuiK
u2R8JN70wu7APZJ/jdy2TJMXxoHuXbzIyeG6+GbD3toxXOOxCFyU2vT0UhH5Oe2ohswzO0jQQooK
Ivo0MuPXix9xHVLyxO1dlgzGhu9Ff9JoqPh212+EobuP6KYTUiIj47jeRezV72ysufezo10g06NZ
6xuxTR3OFaGoV9TMpUen1Nr2U6ZeS7VXr9mgs6InXBI1EbZPY/eeK3r8qNtt+1SyRVZC/b2wVPUl
tvgoQqX4fWt9TOkdkJG5ONhSQT6J6epJZO6VNkr/Pk+0uKqpR9ikNXA5G9cCT82SoaFBwozaMUIM
pw8ao09iaManeME291mKAcBCsNwNeXMzW3hQSTaL7dz25ovhINacSkt+41diMBYnS4ys89KEhABx
qh8ic6a/qMp74s0lfQeVsl0GhIyZ0eh8LS5ZPbFRaEdhdspUNE8A6qoT3bjg2WjRTuuR5dtRNt4J
FbNZFLeLc6DMTphsG19XtcBP95kwhkuS9cUO7EDwKc0EbXxlfesT095D6/9BdmToaR3cdmLzDK/O
VOWRFnK1VQkZeUe4+BYynDyD/mRLRzV+siTyhNJVwgfWT+T20JUQoMYktlaMCjJiwZ7WA0FI2G9m
1/b1Ia93s+2S4VfZ8WU9wIluD3UkPtcOboTOUlPCcFd13U+dJfJUh/eS1euYKmN3TOi/Mk/vHXIi
GTMLRfFKJm3IqzVckHGdoGbX8gNKLNBUASGRbS975lnpko9JBLIjbZLVEoX+k6GYB4vZ19Gk7btN
G8Z4deRSAjGZPDpfo1q7D5IG17bNwPYxDmg9ljSxLU0aypo4m0t7uDYG/Rdv5v8TF/4LcYGNEg7A
/ztx4f9kn1+f+effcQu/nvIbt+AY/3Jcx1CBf+mGjnQCnsFv3ILj/Msgr0bY9BIsjeMf3IIw/6Ui
V7RdRxWGhbMEh3L7G7eg/kvXDeG6pmVZJvbl/yfcgvYPuyMORyYNy9tQ9YXq8E+YTaJVutEKQznK
XLp7nT7LFhvyGbwPC3i41/KqOLY1y3JIHUi3bTEz9fQ2/vaZ/Sfj+H96G+hwAE/gN3L01UH9N9fl
rLUNxlF6unXFVWbKdAexf/dFJ+KHS3MvrPE1xW2leLAbbToHSrKLlqbGf3kbC1zib0bt5dNwNU2w
vgvXtgzzH+ZPx9CS1u0XCWlDeyvIjMybNEwf8BhEb9NPK7+lVnBvxe43WC0KmZVyW2m5DmYN2mMr
eiJPQQD+F1eqZhj/cKyvRlTAGKaqwcIRtrp8fn/7fMa0NRmRNsGR2R+dXJXV2Ujqm1ZGziUH9bEZ
R2PcrbzaZtbhG0Nk2WEGMypUdyij+t5C42IZ1iHoSEKvSveijVlzse1DuihmWr2Yj6ab3w+lblzQ
q/w+ZJVNVpY54J6ZnMkrhtJEjxiNN4jpFJLK9BYAnz+PAa0ZCAvllS52irRC/anUjuUbD2b4WJth
t3XH4TBZkgCqecAMrBV/uYFD51ygoiZCw2MXf7RrcBVa1np09KItoER5VfP2BxgP1FQDLXu1K65q
Mj85ZRPslel7QH0u2qTcj9KziSToB3mgHCl36dQj9jlpDj08NEnSysW+Vuo7O/nhTuk9PcjonKUZ
1MqakbmAIwtRf3gmGDfZO12HQdE9qwDaEx10YaYa1l5zk25j2gR/OsOljFNGexGwWBTnzEgcY09A
TxnQwo4WtSRvK83/Qruen5SKmlpE7k+5/EGKiLCh+C1nOMrVoMt3c4gVyUrCXTrX2XZoDd91BIQm
6RyGXgsO9RT/hPocovG1PKLz/sL0fl+6wP0EEYBGoNNEqh+SpyKrv6g1GhBDRbNFBrNrWE5uxPls
5irGDtYj1gzNCY8mIbs24WJhbhxakL4bq5tBERjGXjT6/Rw0R7tICSh1zSds6NbSFjoB1kiIN28w
tSMaNvPhxdG1eaNMy0B4DDO/GusvWE6IfO612f4I7VnZV6bQ0TEEb2R9ZbtKG8utItQHOco7O81+
agYzbZmDZ25yHONQdYeNOiAzKux3rYIymjOYRF9/S9SvsMcmkJo7m76OGmFARzauHkQ6/BxJ+Dbh
eqI3dJE557QtkiojhMzpSLIvxms3aWTThZ24N/JixkIQ8a2YCM9pGsre3Po+hRpIVEjp23Ia/sos
3dimNIw3GcXuRqMI2BHenB+0LJR7EYf2LjEqeBFBQx0/BDv2WSZLgN4c3Uz4ZSdMLGFG5ysmB0Ox
zWyz3lSTofP/HHIZYThMYmK6lx8wafya4mz28kU0VY3RzQpbc88gCsnJ8lAfQqbbrPfXg+yKl6V7
+bd/sj7OCPv3M/48d33sz931VoNQ/ZAo5rFbFIDA3uJ5O4zGG0Golrc+hpa78Ndbhj6DYp+yNz0q
cFvLRYEzxEbZnv/8Q21IMlLrbUq95cfrgaTiCHvVcp+vDJF3fKRsXRfN2/rEXw/+Oq7/KsZZuZkH
cvTWu82/X2m9O1udI4bN+tS/vZNJZWQXTJoHlwH7Ya1hoVie+Oe9OWRSERO/voX10Wl98+vLU57z
xtab9fp2WUKKbcIw1LDwOMLW/NlhS9lA7CXzPdS+hpRUXt3g5EHwAF4vrM8yYkLRJ8F9G6gH/AKB
N+Evgx6DSGzsn2ODYrK79YSBvDJquxRMJIqh6B/sen41BECJEf1mxmTYNdmGB1UkPaB4+VHMLT40
MaonRBfox8OlfmmaY6CGj8hRdM+MsRv1dvJIKPYmscQNjg0OtVqipHHoFxBTQn67Z3eMT622MXaR
mxUbM6zo4jvGXVRMwaUoPjTVuY6VQwBxQjYo6zfBx271U/ao5Qrao4UgeDXQKbHgymfYdbQn0Hrx
gSbLHULTyJ+Z3Rn9ND9jET8ESvsdqrM3x3BGm2IY6S2XKctz/VDgRGF6RBUB0gipJuKWJRHa3KmA
Y9BLVOFumoHZwvQLZJywHGAIayMIHChyu02KKaaJJ4cddY5dOZpvGFJ+1py/73V3s6Ku3MWKmPfy
R2rThyFSoEKpXSTAMMbO6+Ry0XLxfFq0IRuHLPW2IzqF8HNV7hlsLRyLeCKWYnyZLI3LWaEzQVcc
g7TlczsSOmfP4RHCf7CDWmXu4+5HM+Q/jXn+wtn1YioNUo3ero+64h6RYlFcgP6+FRmGdmpBGtdd
Up6Nv9jvudg7iQGXBFpQ/mdEcPSf7chMy246+uw2zh2MNelGbfRzlMJ1RL1G8BULgJnSlAoX8yDQ
oBnjbW7h3a17HY1Gt2uze4fmwEan0N9UVfRXXPZ+Xmtns6l/aE417KfQ8ar6RhH0LXZ12uF2Ep3s
uvNzGz/4EIs3q/ss+lg/awiDYBDU45GIiyetw0XbG/lBaDExtpr1pef1T2tEaFXFNWKo2WCu7xKv
VCIhtMZrRrN3a5TzHTQWJAYmOa86M+gBDiSUgmCDe7Lb6LXYt7Y44Ws/TqbOnGQ6sMU4qrNqQDoi
sRiOyV4N2W8aS0NEL/earp/rrh+9cIrsXSvxPpTsZk79+HO2+XqlTFb25GDt0Zl8gGOYd0aIDzeM
HhiifOcUZ6LNnCS1c8+uzMuMdi7FdoKQkc5B2TxbhH72j45hehhnHvMAUaDS6J8NDUUREaejVLC2
Yyf6JuJqa6ngIAjkJjKvuuEsH/lLlGcBEiIfg236P+y915LbSNa2e0X4AjYBnNLbIstJVTpByDW8
97j6/0FS3VTX9EzHPt8RM9npAFJFEpm51mtc5DI7BWoS5P0rZCV+e9NTJ4ynMcURCNLV0nYQk0DH
E/CKP5/Ur+z89jGB5+UErkqBPwvSbniCwp1uRIkGOAmKP5AZ5ruFRHaOTXYGgGbdFcXWSdUvQwnD
NnCL7xDtoZLYJRHr2TqvDFnF4vC5d3V/4XYYTxAXIfZoFJchqk1WqDLA3Z5kgt8qi2Gvps1BT52r
Y5fXWmgwjBQiJmP8Dnj1rJr2pyrm0YSczgLbmNLpCp7a43UADkgWx3n0qnoNtPsldzrwo7MmGQ6M
wxJz9Sfbg4bnBYBpAx8/LttiEa7GGjV5fVfY3edIxQPJ8aNFZEBF6gJApQAem8zMSRyGJyHSg40/
qOjCXTCQo2/I7XBSPmUJVsBT1yIy9KRPgQ5/FaC57xVfCiPGm9TUPkWYp+I/YrzY09EJNT5FD/Kw
mryMkfjpDOrXcViCpH1ViFrEJkRMtrRBlD/74HMWHoAA03V+ZH36OS9Af6rhzj2ObQ5bOEW3zfDd
5MFOElNdEHBKH5JSGGTGiYjKEdl3G9YSwV5KILaRFy8li8wu6fQ3OcsroOwW7dDMTPj6QWETs0VU
CtUGHYlf38N0OsJS52HKXABeA8ndIB0f9MJaNzppiqSEqR8LN51Wk0gWYVXwa9Qnf2WXrrFQEV9e
oO689Bz1D3vX5eV4MvzSBsORPVWmt0+L2j4bSAKde42dXj7BHreRZAiLRF+KiSXNQ4PvrCkvoW3z
L5zfiak201oQBeWpavPnIyW3do0YWMOEBnNLoFMN/yCrm12GGYg/DPD1za772gdVhzIFAWYrH4sV
6X1v9pWBzsnnPfHfHFZSozcpIrr6T1jIiKAqwxelMFbJjIDRDA8m3ODsU2T16zAUsKFMUBGkUUnD
PzhpHK5Vo/hDUcQlto0BepJ/ITRnsOg1xoMG8N32kuT8TcU0kktygJVir+fIqfVWdTZ7DZDEoD5a
ia7uSfSmp2JMV4Gj1Fxrg6yeP8QiTaONjyg1kPMc9YJaQ7Wk7LxlYXX7sbJBQofkFTH5bs3S3Tdl
0T7EdZ894JmBmEMMoicod9pYfgtz/2CYXnN0I2Q33GF68tp+RCTOwSHAhmqZxn8EgvfoxlujJiHm
pHyz4smaw/zxWSP+yKbR+lxmPPcxUtlpernKG/sdGNuAlvlQcPYbuwe9UvddrBJULcZD4GSXJNY8
gJJVBVIpAys9ldDzXBjD2jjiDpGXR3cM9lnj9A/JXLh6/xM/LVA1Kl90MX1K3BHI7w6XWg5DDTsX
00YWREUU9oFs0DfXH/pd6DlAbxGKSRMVTzR9+uHkw9Vyv+FAwdeih5hH0c2FkmMutJTVukXLAj0q
eg2/dVikONEF5aEwC/4gcy0KRE4m4q+27DRJa5JLnscDOc5B/tf8f+ysTXcVA4VfZG3eL5uAv7ao
R+LYcy2cgfL/tSmnVPM8WbtfKy+7N2XtfivHHHlWJTDZ5Z3lDXh+W0rj7CWyX1FB+8vavfivfQ7J
FDaNM6z/w5ySB38oCPh7+HzeZshpth6VOJfPV8jiTim43et+m1B3/5yJqiO8KnMP9rJRbQxD58t/
GydX42pr2Rs7AgLC/f7yfm3bfqmcUV/PJHg07mcaQ1xim7iWVeDBeyDzr8mksivwokugZAkbTyP5
LCzs5nNfu/RK7S6QzauXOke8feSTRM4Q71jg+uWtSnRZMe5C0Toiej2gn1hNfKvh1i2QTsTizszT
89ja2Hc0ab0BHJ+c8XKrNhBqCLHOzc7XknOoBCmnVmvY9ECcTlptfIpUy4RIxFE6sTzybUlvFSsh
WgTLKm3vIIp6shHwn9Tq2UYePjCjHfIEySkKwuRUzOB+1WAN0wKxnPq62zuVeokQACF9ApH6NPL2
Fj600s3o7uxmysE6HF45iE+nLlOmk6w5FTQQJXdZaecBbS6IEh9qNg/42oW/poEqmU6GGPEC1oBQ
ZMa2LHgnk/WO+GN2BhNCqm7kTADvrlwUSEXAINDWauMvK0PoKFp6/qmZC43YRR35FmjxUlsEvSlW
yYOpoF7ESeXgQ6c66ties7DxN+KGHOdZXkBZnnia4mXupy+lbtk8l5lR+Up/ipW+X6BOpWMHI4gD
2UXKMT0hwjDMigxVcZ4c7MMxLouRhoJM7lr6xmuLRe3WhL4DYPSTah1x/9t5JQe8KRFgFNwo3Yoh
/OqVA941UfhGYiTc+k6untTEgT0412Rh9CMul2B0l3qCXnJkhRtiP4rBR9BNsZ4DNGZqMQK4JzID
5QcB8GOZZuJoGRoEOMdejZr93eU4f7KtCiNYH5XUudXO3xTOF8QpTdGxUv3ZF9iEVrBQq7v+qcBW
YgHfwyS/wHRZA8Tlb1ClzUkD6CMbxwah51bsLFJjJ3ibxjaOos8TJONiBdMxtrSTPQ/JcdEXxsnB
02YmRwU6/5Sw79e+mk97q+BEiYYK1O6hmtkReK3xIznpQI9Ospb48EtCI8zWblqcw/RkN2G9C1sL
uRXDUmC7JOXnqdUPlejxlAUdsZCECkmjMOwGUeeti4jpRvb6UBlXwkiJ8MBpP9kz9ULOvBfkYyPR
vhDojDftCLXV6FIXbgArMfaI6ilIMRdx5r9hM3/pZaG1kHInTStYWwsOgvCApplCKQsl9DtEreb2
raoo0Tif2jNMeKZPcgCiYHTMoxZgym8TZVXeTY7LJqaQgCliQ7u9zH3g/qqy794EQmqsMO7DsO3v
b0zOK4w6PYztZyMCAIvBbhj/9taxmOYIYLobOfX2/u6veH97pXznCfgtaKpQu+VIz5fLNUFC3ufJ
2oe396Epp3x4G/c/QdeE35O2PJM5Tbe+CRx1MHxOBUX8HLf2yekDRDLh3a1MdKuvOQHnnVEYb3li
Kg9RpWfo1RGeZJcekh0NrLMbIPtjA1glg3tEX+y7WinFcsJZbTFUVrvKrEQ75Imunwg+4o42iR27
+mBsposffa5tFbmiwFgDxfmus89dk/UHXtVw0jVzxwMdAH3bJx5bqAYCNtCgvzjZNgSvhO038I++
H6aDGeoq6nVQOYWubc0Ww4NsVMFbJG/w4sot0Q2OowZqcDT1PW8CeEnNdtAi8btRNOylRv88edkX
wLDO5y74WoC0JdGsXeBPAzWtdkrVPWYdz1nIbiAaODwt0cWr1pC03gOFZXnqJ/ziSVliGmJ8b836
O0hdcz9HOpArQ4utQcWrMbv32nOuqaUKKA6YK8X1MdI+c06zjsmYrCc+yzXPc2/t5RohVafPj7Mg
ltIG7rNnqfoyj0aeRKlDAmAoV97oH9n3ewj1FZvJqzk6ueY3C3fVZan2+4yf4JOexxYRdIy30EKK
gS/lFjiH+jJUdGUY9RANHpaaiRfc1KKLpdfqt76svzSqpW2gYazyyYRkVLxNkeU/p3W8RaNZbPiS
nPue5T83o2uH/dAGJMwF380HeOvRgp+yeUh20wAuxAlJfjaielTdZl3FYbEG0p/tIJH3RxScQNld
FCC+W+waD4jpiNPgIJiQ5zq+6GlbPDRfIk84p74bi5fGDaGYD+Y+7yKY/pkH9iyD9BsgwbDUChjP
ZstxKU/NDA7AtOm6wnrSIh9nr0YgVCjOvdJrZ0/1tlGRGockw0Yz8QLnWIb9Tz3DG5wC4f8xGXdD
g94dsTN4WO40bb1UVxZYr9eLzvKVPRuSfO3B2405Eq9VyHvLCKrEBiY1gnigQB6LMXhonZ5EdZYS
5QCftrTaQt/lY/SHGTjxBdU6d+HwjSLSZhDk67c4BbQbF4LLBhCgtW6T/hunPhCSqKfFMHv2Zers
Y000t7Tc/5/0/dekr4mS+P9M+tbxh5zvfMWfEvu6+38uGlLkfBGxB6JJYveW89Vs/f9MU9XQgbd0
1LMEAr6/FPZt7f8Mc3a5sE3HMizNIgX4K+VrMYQqP6MGNlgkas3/Lwr7ZAv/luWc3w8SwhZ+DZqj
mqDy5mTjb8lEhxwiJrCq+XOqmz+qYfRPwWSFDwhRJCsXNtNXtGQWsdZEP8qs1Rci0IzHKqqjPTLX
HX5h0CSDfngEQTOt2zYl+mVZ+TOuXPVjG+oLDwLxsyx8dLyWbQK4OPDH4tkvC/PcWs4Vde6oWDad
i+9YrHaH22RYEofWZLs0IfgFPhXfLJzZeAZzeqkT/Hr+KmBd5mcnaIJhMYaKu6z7Ml3dh2VNzpG1
rrOVE8GPe3eme58Q8mhRdlN6bLZK7Q3z1werrNqfqLocR61t38dqyFbdYGFvBkvsEKuo9hPzD59N
tZvQQdI7BDRRds/UvDqnuleeTfTpdmgSvN67ZL8s7n2lk6zr0kLaYb5ICUWN4NmjYuRYdidlAUp0
LurYH46yyTct2blV+h/9jk5oq0d0puTPyGxZ3Nr5EDMmbxQ6/b5K+nZny/nW7SqecPvMMhAmrGqc
AvK6fvR7H8bSqECkSCC8KF1rgeSKu/QIC0z8Z9ULUxgVhZLsXWLWMcF+fHt4qA1nWYMojsa5U9c4
CDAqB5oy97eZheMfaBfkbeKqfA/hHq08VLMOoBOdtwIRmtQt3l0PGtOQI/DktogMDmjY9aNdvGsa
AmdZZdaQ61rzk4bSg90X5fsAeWlnw93ayGngxh5zRFaf7Ej0v11e+h08eYiU8Bpay16RjgoPjlNe
b03pSQRxAcNPTyDXk6mIoprOhcQNaxgyCHwjkLUsiQVebC13L9ZckLk/BiB5jvf+NshguOr+o+yS
BSgq92ImcbcKkVm93SNwoWbn/pBu6izqT+1cdKrVgfRHekAZ+H59GJBT7n11iGqkEcDDgbphH4Fy
gJOuy8+y1U5mA1F/HvjYDpSEIQ7N9jFJUpvwB+D4+0w8s+aFttN/XSlHcEFZe6UPmgBDlCdZqEmz
rWygjagkNE9toTVH3EkAf7rRj44g2ki69qsBz3mRYLr2OtapgT6zrV/0Ipg4uGnp0Yv6AkkaqO4W
zndHXy2U/jUADFatPT1VHoIaCKpSjtpuYBNxvRWI9hLz1VCn+KtrrikzWtSKfby6/xoIZ8/YH/ow
BL+unUfSqPbgKiQmKX5goWVTOnjoudApEv5lc2HqfM6tCExCFn/2hd50ciPFOCMF1BA0TdqT6ii3
i7ww8vdkpjIgdaAn3HaC6os93twIowkS7W/VYKwBWLgFzLTK+DUikRcRbOVuAShzWI+GBu1oFpt3
Rj9VF6V5hm+Rn9ukDB6kCL3la/R7jslJf4zN7W1eiyHRbTwFPWOk4Ey7oNkqjak+1VUyPtmgeqnf
il4vtn492suyjLVb32TzdIw9jNjnrsFPs1Njx2/3i5oAbbwPN/VuN8j97kJGzuBjDLKrQ0xmUvX2
LK12b11xW2+QmcYPZJ4hvXylTe9fc+/91pjVm1RRuiVnd/uQTkiUod3rnftId5fBYKXfnXyFxOH0
TYW6gJt2Gp+dMWGC9WtV+PcJAA7zAk7Zb/uBfwI0qR8XWRefJh0fG/5vmSjKf1hkc/ImeVNP1k/h
2i1cAEwtBqPCsspyO7GxE0tsy7R5VXSNkFdqFvG6CfHrLea/OXppK8RdrIv0ftA6xMHUMTMX1Two
+wIffTbI4SRf+9A6a2m0T80qdvZZFH1LEC9ZEqDbFpP/Ndb5hiZdObDxzDayJYu+2yeiTV9ujSI8
qcEUXpugV16sBtSC6rrtSQ4WqQ/XLKuqvWyqZC1rwRbVjuYIcmIpB2MalXWRqMQqULX0gzT6oanh
Wxy32msuQgNfxtjejBpYpaATCM5G6hW1AXtbJUZ48OpOO5vpVOAFogJrgP6PxPcQb8ckbKHB6DEI
zQxPrq4zn5SWAoeNbsFTy9tDlJmbXfKQTv5JtuQ0p07KVVLw0lBZzKfbtH2rAVUPdCO95gSxt2Rc
Z4eR0H61bPUiZl62hwjNgm/XdJ3KakLn3SdElg7I4zz0ttautbS2V1MCJPwRXaR/sXfQP5gfmXwV
bFezbBM6vjBwUvrwpbEjfUjzGp/ZnkTgKgEC9URUcno0fLTZkUxalkjaL6amvApnTDejVzdrIxrS
F3iOzcnOgM73fjQcQTTxDfjLtZu9KCnnVNFWZd55NxNvHjTKrSb77k152b3vfu2HAdn8r33sMPVF
N+DZHurZughN6wwFTQFy7XjbuDO7K6q+zhK8q/k22u2za2BcW5GzK6C7fm+DVJvF8Q3rJCWMLLs2
oLKoDhm8AEkjqIpoEUM2+rMqe0Vj1Vs9CE+36fNE2U/WAuJg2CanPhLRrtTVel94aXFx0ZnC6Ntw
35y8uYyz4gPcAEwFymKPLgEqwm6vPiR6O637CHeMuktpNumkE9KjShT/ghR0jC4X82TX6M1AuzRi
mSPHzNJgfRvK2D01Br81tBqCdZ13uOVGavzoxxRq0aj0sSsgRB0/Gp0SPzpmkG6xEi9hn9En55nI
ae9SB2862ZRF75RY1Ucj0kl/3g4of3q2JwP/FNNa6VWv7xjDB76IjdeY5Hs6CKgec2EakH29RKuI
oLNDuA/Imuyrw5Y07D8NoykG9kwPlNWH6xrdrytSG8ZXLFyrk3D9n2aCi9WACtcnO3GXvuGHL9rk
98/BmK/TyFKeChWx4cKFMK81gfZNQEzwfEf/jHIxh3jU+vY9DP1nFpfvcoIOfqywrPrZtaB4ASTD
JEwxlM9V62zNote+uZ5P5pW84QWBzOKE0Ts4gHkAwW0Yvv6kE+XA5XEpaTGwAYPzKPScPHQAa7rW
/Qe2xsFz6TVXaJTquTRF8KzlADsiG10gOSiLTqmuY6WpZ9m6zyBZzeXzVX/dQ87QM8Qm5T2ayEeu
WE/1dYkfa7ZwYs853KpRrjkHxZjtpH6rDlciCsrWbo1gXVoI23kd5BSOcQTjyEx+UhGyZKvKaiBH
RTWsyCArz0GcKU992oLTZ1aXTeX2f691uv7386StstBZJt5XBH9cwbn27+dJD4+MUImT7Gesu901
18EDQIevvxVxcOziCu57/KCFaRUsOr8jb2vrr06bm3DvlFOQOKh1h6CcVh4gqI1c3eDQGod6DJJD
2GUooiKhNW4mUIMLEWf9v6BrJcT5Dvo1efuGgR7UbKLq8NB15pX8t+PwmCDxNInB+6H00bl0s/zT
gApamzjGWw2DZJ/1vkN02zDfImJVQGlLDhQcmF/KPN1PXmG+GeQ6d2FuOOgo0PTa/Edi1NXVcBTl
Ea/Q59vVuAxszAYavbw3WKTHWj2bYQsc7Es4TDV53qI+AvoZi4Ws3tqNXR9lLbZKciZWMdbHBt7a
GrG2johYHnWXAJPz2grEImot3oTZ7okLdRW4z9g5holt34poqDGwl+0+ciA9FChXdymeD3L1Mz3Y
kU3jvJkaArmDng97Ny+qZ35DP+SEil/3wlYV7NanxN6j1x5v6sGt3xPLWZrg977Clos38cAjjoCq
/orulrrJ6sJYqx3+afemOQt3Ief3nNqmf460MDjLmiyCguMmibV282EgnPDe/d/fXvF3Xz758XPm
NVRWntn2R47/9vHD0xlVd4jEj652Krwe0Nr2O1Gdh1S9AC0Ynwy3obBd8HN4o26suSkHEgWBEl2M
t2l+3Xt7qDCo3/awaXBmBvoJcuMR3VHvEaszIMVt+qkjgv1oTr33OGpFvLV8l4R3ktsRQKIelKuI
QoCZXCEnTr7/mWe1dZRXyH6BRhF3lR2ZbzryrrIlr5B3TbVAX97vEozwltAwDLdyXohAYenXG4QN
rIMWN7G5vFXntqzJoieUf8AtgiONrLbRtFIrA8xoHGeb//0paNIa7u+/QgJfpoa5KfEM0PcfHiI6
6oFxEVr6j6TAbSX0yviSVskTzjMJFnd+fJFFN2rxJQqNaJkXTrGRfXKurFUNQk09qu1wfbjiPjCU
PVImwfj2oX8cqvih6J8/dMfzq+t+dGryEXL63JIzZFErEQjQxFBur34fmAV018jYKLdXvw/U8A13
gFn46fz1D5G1rPYxquZ8c++/v5iiAerKNOUoB2V/SO4a3EaVbNOs7Nj6BxQNMJrFrf2xKid4WNLN
qQjm/lb97bLAyGH3/8fN5gsapVBWolDcVVsNAMZIqZ5lDVEQnZj62Yra53Dwnw2/ck5lXpcLItv5
xoIw1aEoDjtBjgjCkCfZHIlPIf0aglSKQOW6StC/1rpGkrP2n4hADQ92bsNfUCb1PUndeqnNLjKT
72Qv4JCOsp/DdLTpGwd15SDU3nWyaXpXvQmiVPtCQ3JCzvqHu2pZOf0Lc0UXf/dkm58frgZ1xhGW
Pltyy4Pgb8+PKM+1uO/09AdBDz5h4Q3Tom115xz31abx0F6VrTxCZwrSSpqsibg2S9n520gf7QYv
Kc+yqxlV3OBNnILYgpr96j55mHz3NqcuYPqOJJUxAkdbtue5pcftNkRy4EGbeucRrg37H9teupg/
PMqurMnqg2nFoLCwe3nU56KYRLVJIyVdyT45L27Az6tgHLayr08Q/2A9BrqQWcdM662jrN0L2SeC
INvwiEaRcZ5nIy5W3ar/dN1vwyDpx53icpidqaQf7v+h+U+3KmuWxFGs/mkqOAv7gAKDd5zUQcFl
NVNOshaG9acutpTth/5hnnbvA4dYLdzcnLcmxJHv13+Y1yO6sax6gYzf32+Q56WHzurcieVku3J4
tzBe/+qUdxSEyHYucbSgtcyjF/egHYi4H6Fi+XVcoX3W0C8HnSHGhyI1Qus2734F0bdHz1PH7b3r
fpm8Z2BisvJMdFc9ObyXtao0/Sc0Kd+NOfQdD8D3iTN8RfkHdz4rKLcekcsrDI81vrDlFwdhjRXE
J04YbWmfArQIVghCiXeXQI089gssToHPqMnzoGNDa5dI2WdRsOqT0rvo3rQr0CT9pNS1fymS5j31
8vJT5GML1pYIkMpmGwb2Po0rkMVybtrq26pFay+eJ/fVXrFPAOtQ3cna/moMUbUfVTFtC0sB4ZoT
0s7sxP6huu+RA2I8KcmZeugLPznl5OzRNMKDPjbmFb2dngpcFuHfVCjVzH1WVE/XMcR+Z75AdhHs
bzdIRbUr348A5s0Dnm88ugXeM3IG+Xn+gYS41j5GlEvhRkSJxwrA5O2JN1jDDDckCjRqJUd5npSy
kKP3J+N9ADGmjaUTl7539fIm9wfq/ZXufXI2VrW/bu/tNJRxWcL9CSGFvnFBDct1/daeR0YNcJWv
eed713351/5hNyDn3TcHH253v5Y/Adl12Ta1PviXzYLxd7Ygj1zLEI41qxfiD8/e/cOOHT49XO3E
Nr77hnIUiMY6C0xwux3iosXi1nbDILjWpYnRU9Tku1ung4DSeZjwrGpGqCbAkIPrpE5iNY7ERuQl
DYjIZUV2e8nZObqUZgrGmh35ylBEdJF9shCJK7Y1YugLOWDNo3al+1ss3r2x/5dwovEfRyyLw5WY
/4dDApnFeRH6bZExqgQh+yiuv5uVv0cKqjglhYcAbBn9hAo+qRurrIvTreq7KLAo9oG1Qf3uK95L
zrr1SQsMde0NlnusXXxR2NKbYDpQlKhilLzxhRYYx4nuPA2Gi0KbvgkD1XnDQQk7L9sUAIgC960x
268IhokrJgzJo+/674T1H//3VnDOgf5Gwpw/XUezXNN22A6qmvgYOdVgAemDrmbfRTQAHSfL/eQh
RTjFgbjKlgqDdItLlrZMoKBlmNbkjz70BvArzE17UR0SfQZt40a9icsIdV1v8vALKr2jrBVGf+nU
iUDU3E/GU+BNOFdlYYFHF9OoHnrf8khKILRaKvgNNXGjbrsckZYgHNhkEIV4cYLSX7ZuAeqgQo0N
8RGF17VCH3EcCiKpylHWZN+EmPO+tT3w3wx+mCbntihB1AA3GFaq+V5hiGH4GJavbDst8HJohk5R
qXxqxlRdJqZXH2TTNLTPiuJaF9lS9VU5TM0nd1CNK1qZj+xAo3/jyn5MI/M5YUsh2BCp7OZ17WOw
EgM/dSgqS/kWghTC6VL5YsDjf5SFZw0JCZroytt0CeuEqXoOcXvFXTl7hEaUPVatn15irFZcBT1N
3Gx9cQ3hS4RdOJJV/mr1ineR98I5MyMk1pJKAJZ/fw0r5DNFSfQk7yf7lbB6hVu6amJ9emwLUBNx
6bnH1rOwbcRCA6tvoT8lWD4tw77rv/aNtkuT3PzDSfptlgj0MXvYOb7l+s9jNGEprmUe2l42gqJV
5cBCyR/u6SBzKnmrhhb/niKqxBPcbRyD5hQRYML2nGjlP14Utg22Ach2PdnzBfK+ioM/2fwqTZBo
ybIY499fAXTeNbT6flmUOeSUtGzPVVg9hLHaPMkufhQI/AQGEp7zDK1z8w1hFH/IURuwxcn0qp9Z
XOTX3gjdx8Fwnnt+VW+VABTTIgfNr6oVb2XQnjtE25+HNEguVe9kqATS36VDCBHQQVvXG0cUtpJw
ReQOUtOYbPC8Uc73IlDFr2bVDK9e3BFjfw70zjgSx/5V6J5pHJPWwq7C82tzn1jJSvbJKSPk0CNW
Lto2VokVVFHefta/V3ZnfFabcjynpUriem4qSjFsKmMUG1HBYKrYEiz6LvMffl2T+6X5pPmB2AY9
mo+OUZrLhH/G91qcJ7VQv4QgcHuhdKcO/dBnMRLeUKPsSzlasF1DxTzYfTO+An7YpeRcviCDra0V
I073Oe7Pb7hcsL1jfhpoNr/OArTw3HStxXzxe2bwDCWQ2/6b2zok/Y8rIb8625JrIPoCDsoDf18X
LL8vqhRHbLR3Z4W2whEXbS7QQh2WTTqrDM3Nvi0qkomqvqsc1on7PHR4e6QivVPZGw2YLEDJrT1o
W39skZTz0XPr9Olr5KY1NtyOf8K8cjwYY7b3Fb26ZpZgQcrE3g7C+iq7GjOCeWjV+Nz/1ScHAPnx
A066sweV8FpWbgjxNwdAilck2XYD2AXpgv6oBY5J4hkciWz6fgHsT1Rjf7xVZa8Qte4tf5sgq0VB
zgfxb8hg3KiZi9vs+WpMQhCF82Jx7EyIaKbiFc/mEIRoJDnsHMZMffIr0WB3ZjdLK7LR563z4CQL
j4mnschK2EzYwt37ZM2ZR/9rHyzl+OiJl/ssOZUc2bh0VGjZQYHcIq4mNhC+Uo2WJrJri1Z4+t6a
j2fefHgTRbOpPQ2IytyFplZ+UaD5zJ6dyBBRQPtODiQmoP0An7/qds+yz0HUyOvxvcReZGei8LVB
WWV8D8IA7LZXvnhJbJL2Q41PTuODsRaZE4cPsFOMp64yn2Q/aJh+XY22v5dNnTMd6OV3K3JQukVe
CnWeY2SBosd9Knhp5qLTSMC7zfOtJ0iNBQSw4oA6lHWJM/iUgdUc9aGt+AgoFJPPJgHKe5g0UT3X
ga8eqkgDUD6PYqMGugFf1L3CxmE1Rn74AEylQgA1ybdNFrdQvlSMHxzhAVLEP6MxvZ9ClJ/JaVef
+7qHYTpfVAZKvRS+iDaJH7bQJKuYo6Gs2ljOH26FQsYecVjaBjyWbRHBAyOGDdpXt0yHLJSLMlUT
q9sC4faFo8yy3uR2so6MI1I441YmftQ06/cAYGZfWP8zm4hkOUwu+gaBMz0Twn3I5tCF72VAOxtl
WJkTAm6Qsu0rHjOIM1jKXrbQw7CvsgazcwlOUzw4SUhWwhk2sToihyafuU44drtGD9/lcxcuD2q8
ckC202lYTWOhHz88n0PLeOrbwUKxKCxYo1JvHbg5yvt5BBy+0sPXxCXR28Rp8G7m4oeNl8/3IR8P
nZN6MAn7RyXG466FdMmrgfKUhVOK9AQ4c63aqAffBsDEeyjXam8hjiz724DSuvpDgTepm7nqyRsn
CifVTrLpNMnUgm2gXdWi3uEsdb3Nm7tuo7LNzwNY/1zIeXzFrvJWQ50gGYYWhBZEJqqdavcsC42N
PrCvJ5GTgfKiEhFWEVdbOebnQX4uNJyH5+mtl3XPZRV9s5JAXWoGQc/CsbyLLNwyqlcOMJT1vQ+g
rHLpPXfjp7U43fvt2J5PrR2a20zQ1ZIzJ8/yFDdb0LSyU05Wsw5ZiSh7iO282QMESd5Gw901Vkru
i6DytW2jb7I7Cs14G6dNC32FWR1fdNCgQXgRmee8uI2CtDP9jWPjTJGE8QplmuQtHgJtOcZhv3E0
n4OuyLUvuVJgkFXwIEDQ3MX3DQNgIqjVVy8mDQ98x38E+wRswejR1B6AoKLnD28LNURUPyhiHRop
rO4/24MygQfvMRjq5r5UDvtRgTe20JujVtjJvk10OGaRkl1tF5WNulLCH82EZ1sDVJx0O+qgYXvJ
oxrtXmw5Nkac2J+GdHiUMwF2f4p613m1YKltlMRLDm6gfriX75gxwfTiaveTduwTaHQbWTWH2CgX
sjqY4bYoEOdWEV05iu57a/PJ1K7o9hDIy9cy1ZqVSPpw13FofFW9sFn3rCAbtq3Vaz46/CGDGufp
edRNe9Z94NgrOWo7VbyvBf4RsomFg3owtQEP9/naoFOzU9uxT5HNjA/MTkzx5E8Qcc2sC366Lugs
r6/9heoRrHEcG7xz5i9Dzcmep7pW1paneXznu/ygYFW367Wl3mKoEtsP5YgEd+/m+ouJmueisYvx
a92ox7YylC+xbu6Jafovog6c62SMUPZUXKpyJX73RJ2edQUlenxa8PtuTR+XLDPbk4Idj7nFCjOm
J1lo5PtuNdlspU7xXNynKJ4Y1pqVEfxq/HGjZRFO1gMJrrkg8t0csUsl1dU4goRW6ihbpTLbnUHA
4CKL/8fYmS25rSvb9osYQYL9q6RSqVdJ1fuF4ZZ93/PrzyDkba3lu8+J+2AEgUxAVWWKBDJnzpm7
abjtsubrfUheTUoFCD3MtY2SoiQSGvr4JRXuGSAOnKjwbe3luD+PR6pyVuLxeYC6bd8D2VlVfuwt
gxGxRgLK+UleqZQnnpJu/G0d564ck1YXHaEDBLLTh1FDPCZG1Tzp1lAfK1JeS6Woy28dkhdTYaWf
ILWrdS3SjiKcUjwXuv9VTOyAgYtuArepTsC8q5O8EsT70PB0rCWxMv6fFAeztDhWRDrPNysex4zd
DXLyCBfQQrfH7FEa5NhtBVOEzzZbtEdD1Ij3GksQuhCo9BCkLUsoRWV3rH3KaecuDNEUISrFAcI4
QPZTNe6boi+JCNnx01R0PRFolR+d4zIsMUP7BBk4gkYacpbIQOmvmQPxcYAY8aL6d1ehaghlUcJ6
6VfPybmJy1R/oUo2/Ox0A0aIDESx0STWeigbY58nar132zF8pGKruADXgKGutAiAh0H+yDc3OXeu
8ZaFmbrV554cCjM/OScIqS+tNqrWyFGqBn8WzGkQlw+ONv9hq/LoFFZw1fpuemwsG5r/DGxvkCbA
yahH0sLOPhRwZsNKXHafjY1y29CGwzEU1vTcCOPopk77KbI8RYxIAB6Zp4PfWShdFl1KyHFl4p4A
BaJZc95eNnaQubcrachlhv/uY1BbQBFM+aAps246NOhd0jXvCd9PxMFTmMCNoHmP9B5+1ECBXGS2
8l+pLeqytw/SisowBOCp82I0MLdmJbi+iPqWXIVMiUS690RaNjrmFvnruSeHZJNln+MAWYgBUPBp
UtxiCxHSE1zK4aoUab5FGqh+EymSiU1a2cg50kXV62sz9uZJ9jJPbFS1jK6y5ygPvj20z2pqhUuq
BVd6YVmHeuytw5yjg15/vpR92YT94C3KqkaG9Y+jNPzVRThZBxtW/GO9+yJ/+f63NZuSHKjatwH7
kMQ8t8IPN3oVNhTGO0r8kLBvXoZGlD6o8ftotdaPhgoN3YDjZ0Ew7Vwi4vdZu2a1nHTdv/bz3dr1
6rgfk4LIe95ra21U4403EOce0BfcQ1sPiIenyBffhEXdV4oXOR6ioHIbz7TkbLJPuorua5OGwVM5
EHYriqH61pgzO9Xgv5lezWY94wxWw7iF2oy3lw6KlcxPf2M4h7AVHaypLfh++PW3zISfAWzaFzhc
jYcqcvKdFiT91Rqi6La2E0U/fJEWz4Nf61ujtZN1zT3+OeXdUq6tVxCcwexZkIw07FOhA6rO5p+q
T4xNkMMfRWoTIowILLgEhMtG4r8lVFxe3Q1/+f3Vlc5lGMSQuQ5Ufc0A8/sCf613/wzBhh5k3lSs
QkuN12Y+Dpu6HJtPp1pTtx9/qS0dCGzCf1OkOfEXgjxLZMVHYqH6BIYDkhLphprmwSWI8uJZSbhD
u0BdhM2ImnhvV/CQU3t173bzGOSYFKFKs+zfHP9MuY8VORxBs2Tm6r85B4hNbyozBFSW58g+6twF
wtVe2jr6HhRmdoSCVHupRsdcxr05bRrF0+eSThf6lLxJ7aUMKPHnMVemBaHvPQzlDCF1SlZwCzI5
LpG3qA7fbxGk+4RbP1L8fT07q1OhQqJrBjulU5dk+FoYMQQsUPJqHlNgmPtl6MUSEIRLVbHNsWRu
ZPfeUJtt7Bvt533kL6/JGKhdbBDfnY+LRZXX13jGxo1giYDzNe1OdrUG5mhjRFXW7bPsxaqcDNyV
8hn1hPdLSAmXVPhpR0WL1RWV0NlnUqJiF3vWD0iA33TL798y3zIfjKoW+yi11WMbIiVWUzy16ItU
2Qkb/Tfbg84kg+b+bBnd72ZAImTRc2p5tKD5epKGRumbs9quZWeEac2GU6/qYf1pdrUbQcvsV9D6
qPFPxFyLwE1+dWHwM1QdsltKzKkgmKZjQDJuV019+jg5fXEFmohgBy/ob8mQ4MEk9khPTeFaH2pt
RCs3M8dzCx3cVqfqUUOUIfDcehUoU/Ot7NYS8RyWECAOaRmerBnVp1GWM+ZTfjEUtDiFkYlvzaSc
gyb2XrUmNB5N1WD/GmvVq+F41xqG1i/QrrxOKHpfKdTNrqrtsFEo9eRRdqVBqeoN9f4dTG14KHZK
9p5EYKO/c1oG96AVP7S4fq8Qm3vN7BpmNJgeduoUT2eOhsMyCofsu4H+0RSXP9KuJEntavEl8ZRy
y49eP7okzF8C6rWp2MSlHq1HvdH6T0o5LNgebe8wQYJ+6Hndrdpuaj7NLt3IzyUgzo3KHvVamBVE
fZnXn6iD+93kwLv2qd9RTvGfcRdOS4JJEQj/kmPT8u589xl70gX5qHmLNjYvoadGj9FQBm9s9dQV
dGzp5tZ1ameZBPwSsjtpqIlEXjLtZNeMqUbtatXdE0wL3swGfEOpxdVRWsPG+yAgbZ94lIZvHINP
xWC3T7eFSLT76OFd5URo9xDvaNJLCyPN7b2dksLqUQtdyJe2HGv7iKxpZaG8w3v8/noHJNeXRJMb
C7HDIYioZKja4BG45leUc4CPlmNSbvNk+g5weNq0ao2uQskXpcz18g26vGgRx7X7YyTJLMYc0Eqp
16eWSPKXMDMzaHfL9upBtbg2FKC2FhIve5fgxWOhZc2FqLq6VAGcrpIJVgbLG8HylGCtC9eMrrJx
kVhUQUKdbr2wJk5rKVtrSuKbg6PAO6xHUBrb1E77FKErZjzAx0/jiQY2J3k5uh/dFMGn7ntvuWcH
+76mqMyIJ/ctFCNcppmNOsHcdXsP3dBGc7fSCo/4jyIznJOcaibdolUJlxH4KK4oNN2cLKcQB7iD
JjhzWCL3Lfgo0syfuRIePIOtyYRs6KHPRxch1sIuHwaeTgs9gs2cU2FYH9QIaouVNOVuri2kvy7/
C9IR8SU/QcyjZiN01loHgUU9vcgeGhnN+d/jquhHpKZmX5EkvfTVA1Hf3MCs/mMNOS6HhnDsD4Sq
XnM1RQSLwxBZLBg4WnLotlQxnFDLlIcndRBIYeTV1p3H/+0vx7sqz18qnyPHTHDcdi0o8vlKpKDI
RUKtjhITLB9GZdrk5cSD6c+m04Rm9TD15V4OObbjPslbtvKQRSVYWxalUpFe6d//1+2dNIjG/FnU
SMTe3eTVfSvYxr1G7JnC69r6IGjSfxIB7zaIY0GCN3eDELky4bERSiJxRJCEIoZ5XI9dbuxq4t2m
WtlLxz6/4rzhCx02qDSkyM2guiRVlc9YKF8qrzMvOjRHJ1j0OQjM45bDRo6jeUFAy+0eYBKydr3q
ejtuPQLdf+o2as2GjRoJw40EurLfQAtGlNzlVOTI2o8iUqv11IthJceotUedK2rrB63sHgCjiCeY
Bc3nKLGLlelW0L9TTfpM0Fzdl2hQLvxCMZ6ly58JA3BOjsoREE1XTV8GUT9Mwg4vYu7FFc/EPI1e
olkpqK7tXWdNhO2yZvBOqZ16J7g8ngYTjVNwDrssSZp951sL9g/NERb/+CwbMR+8YtP+8Hq4XORQ
NB/QgrmxCGotQXzGJGhI4SmTpyBM5I/uKstbbad7w/HWlfFDI4aRooCNRPaqSfBAdRzkD0vvkU2Q
9ywbIJ3v+mCVlBW43jNM29MDm3fUAOZu67FjMQrlixE3qNsgkbZmdzU+Sd88dJHznlrlthrshsSd
7ciklrRUnnXRiefp+9CrFgqAY462phF2O6q+zTWiCdbWiN5QeUeHz5spOM3mww8gLrQz64cV1sZK
RCnH6zBuSGIY1knVovpSZUZ10SBRkENZ1nEenz2gu7Chzcco3eYhRFt31HYUyDXNEDrKgZ2DbeVB
NYtoPyPCkW/Y0EyA62aghzTfPEttmqBT0uvlP2ZKJ9P3f8R9qywRDwivVa1f0EQbPyaVoz7ho24t
u9QLfEl4eEGnNd28tIaYmtMAOw85KM4NexpuxqkDOPxnLPOzYEuGtKSMsTGUBTraC2Q5CEdGbEv7
Otx7gxXsZVc2iGJlpJUSaAlg7stvjlqiBMFa2mMwONZSXsqZzZr8ZrFpaqvcJEFXX/0yoP7WsLsf
QKO4EN03NVEBA1R6fYY1ut/5Gq8nr7eAFnbKF1IT3Q8RCWTetQscVOoOcePWf2w7kxR6SLbfyarg
SKyODVUHIYXeqz3kEwjldVQwpImpPkl5qoFePPekrafiRtqkpN5sK6pYu9n+33nSps0Y6D/zDOgS
obhDtLSOi3qpDxkZtREhVlDm/SOvgeI519EDzmc4kwUHsEFMMLKahzYNjW89uKjF2KbiSZkq9Jfj
Moe+jwBfyd6smPRvLVx+y0ElltF1YXwCZirgQsCgQa5saZyYqp4vTVUHyKeZaNRrpc2rcF4bhYTz
4CvhW6ARNhHIiWw0mBYPgJhmoULD3EVlau7qpPt9NVj5xlN6tBPzdAb+zC53q7y6TwuMQqWezItO
bNcXQ4kgo2+L8bGI4+FxcBPvY4DYMsgQwuE11TwILY13Fo/nF/5MTxYPPugckcEoowntJOhvoI9o
1TV6792LgkIlkfM6W0prp9bUIxKO0DPbg/7CqZd9q8dXk/LaF+rkCQSrxrS/rwT3iLrO54XxX1Ce
hiqYF7eHFP3SJezQyrKQ3drmP39uOsfSYVmcL2+O81WsRG8ad9KjHL835eRfQNtRal9Ubzz261/V
HHOgsuEHW95u0YVu8lJYtg+Ati0O9RCqeyOMkA9QhlNc2cMFBdvxAnE3WyKAAnJINuZQLkVQt2fZ
I4I9XG5WOSFA1xXAC6zUf9aoXB7fsHvu7muEhjPu3aB6k0Mpj5KTVvSAhOZSYADqNrJnlAs3c3Pv
Qk79HqqoffuyolgawPXDqWrM1cOyL5s69mKKlcqlXODvVf/Rj0L/WgrDoSDdTDczxflKsxX1zRDA
MKxG6x7h/dbeOq0sgd4M5g6dtGQ7zsF1X4BUCrIwXydZkL4GMHRAJWNpcDJnyWuUlWJrBVW9HHs1
ee3MODigtYBck+wGVCkJN3+VvVIBveuWVbOc3LjcV5Fe7uXVvVFChxSJ7CPd4Do3z9pvy33UNBHE
iejXWEr74rlQqaYQkr6iZ1zvqgHWUNmNZu2+TGTmolTT4TUPRlBBBsSo0moPinPoBtR2EsvsX/vQ
MY9QSnzP5l5GuOMUReObtDVlop/dsHiSE2Pf059GH4rz2TMxQvNS2spa2vKisMEvwjQw29yMN16T
/ZSmwQjiV42nkR+F4zKKN3CLGi/SLxvbRVQREZWfbffGijS7swpaFJx0GExevX6Et5RUJdUC+esU
NO+QFdYnaXMiYMAiGmI4xzHyNU+XqVtFO2lVYLtdGeyoN7KbI/39kA2DujYijbx/4ewzrwiPxb8b
6Ak7tdcOcnhqq4IINXI+N7dIIw4LhQPS2qGoV9IHvgF8pmaaNongfXvryonSLmdHbQSHeWDAp1XA
z1BYvbpjO0DMiVc2kB4z0Q96C229QjIdKRTd5b9qHuzLygN3Kp0cFO4NdSK42IvpeG+mwVePIjKS
nWOKrTb3pFGOxyPxbyrE3eqxnwwIc2dzplHFvrg7ET8PH+qqnTc0yq+uAN1Gyhekbq/Fq3ywkoNs
Ah9geHfDPsrWaZv0ZkrL7BqO9szH8cdHXkKeBQcYf+wc5QAoM5F/FUgE7kojqt/Ckrf74Jo+8Ri6
lSivU6xGT7IHxd5q0rvxmd0LR438EPslVA1Vma88QYI8nBR9fmIZF4TbxvUYpv4qcqMgWrLVydB1
zfN1bHDPLVO4giDCI29262uVew5SZzqkhjAuch2n4AWe6U/TvF4ehc3JHD0g53yEHKLgatqNcfNL
Dt3GpwTOkgDpX/lDyLHOySnr7WCgDToNTmG3N9g18YyMJ78++xPVooanH9H5qs/V3MhxBQqKQFP1
o3Q1yr43F/ylbmN3Nznrj68cR8mnPGiC+76FYvqL50FooOXqx4AE92Zo3WYdUdsnx330dT6camo2
plpC+mMgQc1GJYBGKoKfsiyNxzbtuus4C4shNhA4jXGRI5mqC3TaUQK0J9dLllEGR6fimPVW8e3u
agDie9I4/9+sAIIoPgoDdyknB2n8swNKvLIgZ3trh3I7ZKm46G0SU1hoUbjCg0JLQ+c1+CoH69Bp
n6vOJvnChGwgXJFbzV7aLPb7ZxdtCGnzCdcehajhZWtCcXU6882fqh/Cy7uXqPSt58Ja10oDOxXL
vSqupxyN2WYlcGY7cd5spGvn6NMjZCU1Dwus6eS5aKD9XkeMtVwnitmvonxNhbomzvp8Mirn01KR
6c9a1OtH2fPVhlgQtOuo2XNYckOvOs3+0pjP/mqN+sG//Ynf9g/S6OlTdbJH42ynAaClxENV3Bmc
nYV09qLoC+PKS8q4QlcARdPo5tumCswrUm3+eSzCjTRKt0AbDFQZCMffZ5n9c06x2kXOEYXePk7o
2C7vkwatujqeiI5yjgfh3s6ZP9iYP/OvD5ZdP4oOcRW+WlaHSqJZ1Ss1Djzk+ZDgqPTpZ6C/5Iqe
UHlN5TFSNdNnE8JkNkw64CNeM+uyMqd9nHsE1hQOQTkISfShxmbZ24755hVIomUd9A9D+lzPTeX3
1JwoIGQyeNufEbSoTyI0D7InPeyyhm3dNZqtnOV2aXSoRvebbdhmzrI5R+a4bEFq2f2WamB0x1Dc
PXXOILap3Z1BRAwqZOhzGyIvf9TUT+lxG6L0Mj7JfkmWCWScutfmITluTRxOsqgcVmredudchx8t
SuLyc6r1alWq2rira91776sXJxXF5wSh/6bvmhYmrrgkBplQFBNPNY9QBekStyiu0HIWV+h71UUw
BcVWjulwnV0plozg375SzpdfPYKwoDty1MZmm/QqIHqgMKM8mn2nn/W5MTOzW/ZmE63lWK3F+hky
Cf1sB/aFg4vY3YdKvTVOoXYRNfuChZxeABXnC58u+UZTUvNjsmJYzudGcVxCXfIy70ouc8OH5JfT
0fLuVA/tb3fyvSY70P90oeveDmRmt4YXfee58XOArIe45zSTkQYh3+C8e6bgF9pmR/W+ZhaicUJX
fpkoxCq+iryFZaGM1qTm8xjELuK+NlKJeq3tQviUZli1f4FyYQedHDgtc6UPtf0JsyV6fpE5PGpz
VyF5B0uS+e7onr2NYN57yBHYe87RlV4kk6dvzETR310/e6XE0HwSQxa9TGRX5TAanFBFBtmwlF0f
Vc9V2qXG/zlJL2Lo2aYK9BbB6UILvlmBKVZF0+h8G0bkSLOZ/k8vPjhXfhoqqJoOcYBrWXoHOVxp
1CWMFYzoLWT6H1lsDYti6C0SzNCekom5zR6EIIxop+0Tsl67gWTMJ6EYGDzACa2TYvQ/9TF48now
eQqP0TNhfBSr53HYbhA9HsQc3PSDz3Ja9xFagAEc/Ww0JnSScrjoYT3SHsBbHlSPAErHifHYaSJc
QhrYflY9IaCx06MjyNn4hdfLXqa5qzDo1pPToA08J8epb1v2ZHneUIIt92NRIa85Z8N1qn+oe6uy
swGTx2UczQ+5bJnHkOwLHyjT/Cntg9N65Se6Zf3WtpoI5lFGu8njX9gT+6xrnqgTagbzolOhhCsT
dMC2Hr+ZnQq3p6aPz1Ec6JuC3CTqdMIJNhk1T9DbkkeI28Z9VJsAbei06ZpT01HCMET9nuAqati/
x/Lw2PjQE84eptF1a/bD8RYxXWVfFTk8Wn3qvoTlqJxNNznIXqwb08vMeTKbnK5v93meNnPYgmoi
SvQOeUWeHk1d/+pphsrdlQcfqeN+LzpT+eHBRUiyAnbRho2O01fjd3hGEA0Ke/MN7phwBhiVQHOH
7qEPh+p5UoYRKq0Syom521GZ/OSqAdyzWkN4WwetiQoLpxzd85CBdrpnH2gVD/JrOPR0erTsYh2S
A2lTAijbA6OkSBNjUMd4xNoPmDjjQ0xJwZrPJakV6+hYdZwvpjI1zkWrajcQmBjKX5k6pvAHkFSz
2eCuJDhM64Z1xqH/XavqArlEE8zboFufVU7Ita6/8i0eHmBG9x94tP4SXjBSF1MmULjAd7Sq9ZEn
cByyCRrsnWwo3wCQKS9x5DIfLXtXzs3f9n+43ufrTdv9ni8H5fSbuWqIF5SZuDgtcaOhQGvDVoGF
2CoC2eh1l3BLANQOzqGrBF+Fn4lF2RnuSwVrJgfPWEXrmmy8S8UsDGxVvVeiGq5Y1Up2VWp6Fyin
EDd0A3bMQ+Nd5FhPNcSSe1lfd5lKYDjpuA8T+HeyYiofWyDPH2NlfXXyMn6qKGF4zlB9hC665LTa
Igc6WSCRee6hxTMQJALF0B48UffOEepQlAeCfmUiMkOQtvSuDSCJjRoIBCNIpFyDnu9Qwb7pVY81
JIxgoiW35lXvUzEMC2FBGG/OXcVV4L3Ow1cof4CYdvZVDjcIeG/jIg1WHnuFd97x6J14ereRVjiR
f1GW656kUQ7JbpP3e4OK/9dh6KeN28fOg9G32icRsWPbeeazyDT/aAf1Szw49gKtzGgGOfDh6Eut
2xztCTF3wdhVm8rLEPyYuxQmKDvFIxMOwVX4iuaGf9IC4vqK+ZnlwbtqjuZLXWdiDVYsf6j5A7zo
SDvvTBva7a5WzBeH5MTJKKLXpIc/XEATulYq/dCadvvczQjPDIIaAL5RvB9n1CdsUv52SlSEVmar
9IOqdVmxAbzIXj8K+CBSIJcOYoyAhIsdODvrKQAKwH1bD9+1FnXVLku/eEYUPLC3Z3sjHPXUFiZk
rbNHAauckkffG6JWy9ohH+9NoDrsyharyYW2qW7tRa9MJ6sMD+hpZB92pAWgxeJ2Z+pe+tEbzrLn
NfTa2haic0VADoE/xEcHR/kDO1HxqFdjtQh84iOQfvmLSQPikncBMhHc5qGgzM02dPh7QXbuhoLX
DN9/80XM0ut6WRQXIwmiTapD+e322u9GTcqrCSfH9j6OQPBTYgzNdsx6lOG5xz6VKT+3YJx/eWmM
Ao+afM9CInpWBdiJqst43bWcE9VB7ffWxAerIrWuTYGwg4C45ZtdiHUkzPGX7nu7kWjMl1rk1VId
ffdgmhHExHHVLlTKq99CPYt2UPMgOTB3qwDBMjArZOnmrohh5AhSDyGtMKreSNzmK1uznc04Wy1B
wMgySoI7s5XNEHXLDf8TCsGJt0lo8J8V8UWuVLTUIOR1/wJMZ3wZdSid5zlIKsJYO/PLtsPwFUBX
+8tztoba1D9JBiOXGGvFq0U5zUM9Ghmq3AT3zSDNHkfivMT8qaIfAzP/GjvVhhq95ldamtueQMuX
KPCRygqr6RKjyfsYKiiyZIivHQ01ziH4aMWrPqdqHYpVf1rtkv1f84tHALLFsfrWJIkNmMDNueOo
iYfL20PwjB2R6YIARrR1bcLtPsP4u52SvQAa1cJtaTfVHraampjWaEekSFAL2ctGmu5dS4SAqhx4
y/4xJ0uoqtBKV9nw+shP1dwglJqsEBNBTJrw9In4EhA2adZq9KbulpAzHTt2fKSVqpZXl5NEM2xz
h3fxrTFzCOedvlmXfQJedTb0pQcwI6vFJ4RZ3raV3SqKHFgIAazOLqo5GdBjeh3JFy3ckxGv0MiY
L0dfmy+nrH7MvQ5VjtmCfke47zqvDNby8h/+gXMeCbBcXKNeh0RH3idVz47kFIGUzd2w8euNrvNw
0LzOf1db9JUImkwbaeVNXS6mvO2P0kpSHeYuRX02x7J8npccGk15k0uGLVzUsiuX7Ml+rWTXZ3tz
W1J2YYd4NI3S3vAdVHd1Q7TKpxwLkjIVauk/Y/Kqt71pZ/bVkN4scvAvn/82xoZlU7vNkQyPAZnA
a1OkFITrnfPU+jYKQdRyJShTH+7jxjCIRZqAmZAenG+dp2RGJTZEYslQ/WeqQOB9I6wOSbfZZdgZ
OklZns/xI3zjzrGarzQn+n0lxzgq/bb+5fffrIASnNt6eeIfPdhc41jYu2agnhAmIipkHdcwjKW8
NIyJXYe8vDlIX5J5YhE4XX2bKscqOV9e/mMS6RJ7V2hmsxoDO6VQQKk2YQdQN00Qf5pS36dmQ2Nb
WQHTKTOX5OMfw4he2Yny+aV0u4+7MRyzPC+A2xOqdhbS3BjiCKq439/9lEiEuzocPwbTtLeN56pr
u1aHHQI7w64zjQyqtLk/OQmanWruGQ93u1Fk2KWrHLz53/rC8AW4QECgsD4tIvWcOdn01c+t6kFN
smYXhGH/LLTmQ457KCqa4zjUgtJ8tnmJQEg6rTXlKXNgUONmRwW8thS2HYFeb0g9wovuD5DOTmWD
pLb+21tOYXPpnuPiRXbI/TGrN5W1S4rrKMdkoydgi4Hw8lRR0eHpnHoOns5Vsou+zlCLhhGFb1am
7Lo+pjTVH189PW0uhSrKS1LEb0ZRjB9wJsBOuC6DQn1tXtE7715rr9O5FtB5v0qs8+9rS4d4MvWn
M2XazjKycrFGWV1wvoIoCsjSz0qHMF+EyfASViA0A5XTUxh5wwtbXX/TsgNfSatS58mxntxv0piU
usYWaQ8uIWmX4VStNd0/62MHotEo3aNs0pYk98L0xuaxU9wIaa+5f7fLK7tsN6qRiF3bxmr72ChI
fxUZ0VU3Krq92RGrWHie0iI1RN+eG3n115iTCErpiUyyEdOhEBEGeB8HBS5UAf0z9OW/G9OGLniI
JvRN/m2gYACeq9JRF3cD8T3/DAd7dOR+Wf41Ltf0gvx5hKtjK3uDJXqyagSS59ogWeMzaX2+NY2c
Wq3/lP3IcZNDGqVo90IifLY6fveh25VD9dB9OTkm1/zjK4f+Wl0EPqJ2Zb0xhilWqGaGrMP0WlT+
0qigEqEdSdP1qNh3Tjxf0pdXGUypCz0JDyIoePrYng7HdGGcUNT04RAaV1qnFCdr9CAi1sJMW0VK
lAG6n60G+4e+cxf1xI0CVpnfrhrD91FwG2VGlz7IbuaZ6CpFINLADUfvuhZBVw+0SRpj88q3xH7F
x3siwfhUakr4DpbR3VkddIbSyR/KisdVKUA3sD5f62QJHrLeS+ch8I4V6eiLg/TaK9WiINpYo07N
ClpaK7z9UMLgLKd8uUEfiuyzjK34SUIa2KPUF0ao4Eme7kgHMOh/jeTaZ4RsyBNg4fqGl/jf17l9
Tm1+3NfoB4rFKFfetdkIpoBAc7CvVG+0lgDogYbNDZWNzSqbEp4TWdFSrqi00SGlYPUgrxo5OE1I
p8UCqYebk7SHtWh++9+85IQ4JaMO1RnQ3L8WkebbpMgO4kO7yzkR7WO3rR+71kUnU1X2gTEgNSYv
wz7zqbBicOQLyUODogbQfnYHxo5CR+6D0CMaEnnKPiQ6ssjREHN/NI4XreYwIhI5c9JRZiL/e1JS
mgAElNTd0CDJuG76KtsZLvJgJQWqpZjRpBXn8xsN263/x1yrCCSc/nSHEJ7qheRm0+A/qldJPCz7
0oz3gxY1/uOdya3Rx9sHRCZZltOf7m0FGIwG6HLSnqLOqb9on5Zp6hfZoNrRHiNkp8Yk4OnVBbWy
De0q5f+u1S9ZnRiXuPSpGFE8dRZ7+D3m8gxG6tAm8TovJQ05utmLUZBhvI+pqvXhxlOzlyvJcZ6r
qxr8OGVEzNS1PHpSbDQI57XlUOUYGenZ9irnRDYFt10jtiFnLIr3i+GgNzyvOs/t2KGW0SKDsKPl
g/uIVq1Mkl2zw+j5K6WIhp0/Tyykk7z0fBKPWuTUD/eNWDXv4u7d/48N2//tUsd1gwIs1PdDx8Fn
At/gt3519oAzwzY8N1b/5I/msGt5zZsA0xgrc/uNCKyxlT07rqpzpmvl2XbLH4NZgqr+MyQ9RoFC
YgujL6qeUBHHXaEcYVkNUX7sxvdkopxyaL3mOvSp9ZAUind0m07bGChJ7QQEzofamfxHPW+qJ8Uw
+1WUhukr4nQcmjvTeUvaodsrrQo+igSJA0yTxk8HVPrKvZaF7kF4Psa2M34bpYcQY3QwRLBQORir
iRk95XNiMQoj+4Rm2YPsyUbhKbBL9OZHN/pxtEQbqX8s3LKmYsGzVrWVGLvap9jcDwPl0Rgn56VD
JHQdZWLfmGAKSWk/ueHJNs0Y+keamLfxpYG6N3VsVLnn3m3cd3ecBZUDCYhprrWrv3hWaO6kh5ok
ycWBfHlB6trcGLav+ksKNIAk1FXweF9dTSEC7TMS5/exvE6Uh0lP0pVcRi7Ylu2IbDyaKNLPnH+y
AaXQbREE+eL2I7iqzt7A0l7QSRn9pQUzxTFousf7z9xaOhpAhE///dv1wwiBTApofv6xpTs87Lff
7j705ze8/wSR4ZASiXxrc/vIjOMGQBW2D/fPjGwbBp6MDNz9U7tQ8R4ohfv9G8oFqzD7/Rve/lph
4ED1O/92t7WF6bPf4beT3nJ9+RvWEKfdf8h+/g3T5vb/d/uz9AVF4PHw+7eTs1Xb3Cm+Aypq/kPI
2XmafYlEZe7uy9ukERE9UqIVMLzyGdzRXO+qFscCOesrqbLnWtjuJ8U3cOxliClnmle+52hkF5aS
nnLhGg/uhJRAY+dnHkzmcyaIyAWTx1MmjMl6JoY4KJr+VRplUwLG0E13vPlXHUXzDQHQtcyH9lHQ
Hpwi/nH3dzXih7zz2XA66qrVFfZ65UzTng7Dqo4c7Rr4ubjCfHVwhkY5RnNvLG30rSP+tNIo3SwP
ynp22wE8mLh4TQAdhQPl8byGbERT/A9r57UcN7Kt6SdCBLy5Le8NragbBCVR8N7j6edDllql4XRv
M+fcIJAWYLFQyFzrN/0yaS3svH7XuVG1ckyrOt+uMoQVMX9XnYnLiG61HuAKYubJThR7ZahOgJtv
JTGqr5EzKswCOdLf9+urHegDxb6IqhDBhw1iEhnOs9ybqEMz/Gcmx7BRp0FxHfpHS61ubaIKbXfi
oH3kk+37a5D2Fnltc/tIAPvnazlMgPFrX3vnqLlpeqokBQLr4AVncWbECdSprsw3omgZMUruhQoC
IdDrcPGptxPJ/baE7XifQPQQB66AidWvK9yrzSgPIeP/dYV7Q1w0v66SQUJBP571kNyikSz7yRIo
M6FtFh0r1ZAmJzkv2rKcR8x6dPo9WWebdHtZnBwHq4Re9uurBrpgQT7HfJJ825u3Wtp/MaoOa/Je
G76FWX0s7db96WB6p6R+z5qwJavM0sybxbbK+kT2v1u68lFbnvTFTxwbhTB87FV4PYsEfdUr1CW2
ppomn7hdZW36rbW3pNbeOqldbnuJb66WWcKGhZWX4n7n4RoOQLXyBof26aiw5K+1NtmKll5zJsZR
Si55prbJcLjVWpoz63kRLEFUpPwLav7L6TyoauL9khKvGoXlybxIp3S2ck2jSn8o0B9aB1W+DUol
IGbqeGfZAQ8CvlhCgLKN55Ga1MexMuWHUK6eRb3tRdoiHMt6x6+7AqdSW6S5Jb2BZ1VWjuqaJJIZ
3nfHTG0Q3e10f8ujoSxFNTvEfVf08lN4NUbfhgZmxrhVOQ48yxXLRIKQZHzjPb5X8b6q8hqO8nQ6
qqhW2Iay6xQPV1rfXwR2my/HIU2eHZP0WdNjjmBbZvycS9gqmBn4DlFsGyhXYSb/FKURQ1IU0p2j
GInmi/GASvocbWTexdPBTjcgS+onUeiifI1ye30VY5NwfNa9QD6JEn8JSsSuHx5E17gDBNgQqt8S
PpCeEvafWx6FXJ7peRUQq+eg9Uowx/pYw0c++FU3JvC5ULiuAAobhP1Ex7BX/2qeOuInl+/cIQNv
/Ls+N6ZAQztZE4/jS4TbCrDqIn5tpUFF/p83vyhqOTFPLdS9nQdI65U1wItsFOEFuvr40hgL0UlJ
nfis5S3fY2awsVLdJqbCSmAaEtsG6XzJBSUwtQ4KP46dNdpH0TqS/waH5D0PoKuuhlafyjpOXnXF
DvZjHZSE4xmUtWO2MsFYrMQgI5clUL4BmwccVvao97srb2JMikMofHmcAB8erKd/VWpgCYmOIgWD
Z3P5GBLWGqJGvTaRVqK2HETLjE94JRq7wXbP5BlvJVFVNp03T+OBR2ga7pDS3iu1Qcarz0lAIoT6
LDVeyDaBmQgEO9sQcgEI5p+KUX1D2QHYTzDRxHUrv0R6YaxNd5w4cz26hBKvbKcxq8da1Z0Z0t75
e2VBn1KmNLrSYBYFdOm76Rb5LEoy+Tn3TVItuqoSyNadTYdC1NaRxglPkgdLtGSz5ypma8aXsvtO
fG1xm6lIo23etfp7pMNUMCGGPzY1Ua86DpKjJmdk7qLe2wSy5Z59S8sWthIlr4Ep/Ugsy/iI++tt
HkyvrhJWK2+N0dWAr1rp6qD6sHDHEZemPn4esbV6CvCDeGornKAiK30QVWGljzNYGyCrp8aiSYpV
Rjh9KVr5bYwOrd4BEZ1ac/SUn+r9fS7ycVNUK6oPot1ykmTZWHzJpLfUadqnoU0WBQLOr3hpKcAv
Am0milpuWCvTbwqku+vqlZ0YVk5RD31i6qwl7orER/uouEn5ALXqVt2bib9PswkdPfWKM5456CP9
epAbY99JNV6LhtQdJ32KhVz53Vw3x/4o6sQBKEJ/jKfDGNbmAksnukwjOqR78cydWkRZlZFovTeL
OtGKHBzoKYxW5SoO5003uqfK9KxjneFePWij/U4Ibuf17viSjxg4ZG5VrOFkBl88fcRbIrbfJQjN
i1Qd8dpplfCSkr6B1qta72k4vCqYT3hkNma+m3bgGrvgcj9YtXusWOjsITMW9iyynWg7SqY/E13i
wPrV2QtQXdbl9BiZUJtmJqG6WWHUFc+/KLO7WBUJH09gpMOlQtBsN3ZAeQQ7AOPA7+WIspJgDtSU
gPT4qDnJ2vPgBN9lswlOgh0wtdVTz/+PcWIW3ei3tlIGZ3mEKiBVJOJdI3IefKNzHuwK+IhtXkXN
IBP0QSanXog2UWfa9ap38OEUpdiIok3VoVzmYwKXzk23uiDT2x/DabLMVe3ViItUoBrmg4/HChKa
CRsTrTYxmBzta2wBc6FN1FSmIS1d+OyLOKtQbQyjcKlBADkqoLLtsgznYRiVL0qW/joTddCsmseh
z+dgKIKvTvdTM7Pyi5Wb6daC4LYU1a4X7B2r0Un28muFdQxSBkkXfA1H+TuU/fbqR012GrTBmon+
VaohFZFZ3cnR5OTqqvqHqDec3GUdUJjI1vCcOXYxmTgHX/ltrdHOTJptaCTel1AnOT/VS50Ur2Mk
2NaiyN0Zv++u6+x+mU13gcLMvmisX3fXspSad6q7qpBSCYsu+ygs5UxENsNLExdOM+rlo1s7xb7I
EHvsuiB6HlsgCsRpsg/Y4POo7vVzo6nJotE1F6lLDxOQ6ex+SBppWJu48Dpm82e96KvL+oun2/5z
2+p7JTbVL25foEOWRv6xUBro8bKbLdXEtV57NT67ga38CLXsAVRc8qp5/FldmUn7UBu7I+oUMEd1
v3oDK7/1WEb/UNz8K9Zc+jOmr+nKzgm+a0EtnzpvDCbRTPdrJHlL0RU5JBydnLx6ymB/r1rsdHcy
VPYz6lH9XFUGHuJBbxEfH1xQbaNubbXQ2bDBiIRY0OuIgeesG4f4q5EH3/Kkcr8RSThlCHR8FOq4
lPnZ92dOe0T0JAtnjYn8DYyRGdSPlZ4l5YfjyxfM1JpvWht8jK1vbCTT6VYyziOP2DU3Wf6IXET2
2JYFG9DBVVairh318gxxbJNmXXbrgVyhN3dinTAGDnNDFjz4aeic88AAxTydwcSvFk2cBcvaRk5k
6aMwxn/A2ZcqSWler+wbjSJ6uLXWLryk0K6DZWQhXkS6u2Gev4bc6vhUb0PE/L6SKcuwD+pVbLfS
LJRi6ezanYqHLEC5yMvK9zZ8AX9sfYvLxp0jNq4c+YeZRx2h5Xk5NTTD9wQe8ntoduHSK9kHmAMQ
lVzukFeLQuvbqOcwMhr/S95F7SqwQ3kr5Yb8YIc+llFTj741nzQ4mM9Bqnsb9EFtwHtm+dwkyqPo
gCRRMkPUD8hZVZVrVQpUPgLyRUAxgddVXyww2RspTvJViRGM1UT+C4r/6jbWnW5p97Lx1RyaRWCl
w6tb9vrGxpJ8JepL+VvdB/Fbg53bugF+tFacwPwaJ4nxVbOJKPSxbK2LpovfhvibaIvgOK/YVmsb
LFvG10GrFqJeMdiohlWCMzDCmC8ElDfiEsR3rEUgBWvNjKV5afhYnbGX2IuzfCre60SD7pf/T5dO
d3T4FI2++DS2B2m/Q8ceR0sk/sShDMEpF0Gu/VGXJl125ibCNZkCvIh+d46nBvwJbHS2jR+f6tUa
yq3v1cdP9a6XpccGxH8bmcO8grU877ruNTWq8lpM5EQbDZ/97ypY79UVc5pbFVm2kiASrFiJba2v
D8oix1Hv6mWGtqz1HsGT1nFWuabnR4ed3gZWbL+Xa/6fpMXdrWc6+T7J/HZTofJ5NFwUdeooJ4Mh
4eIXoYV88cMKTQC39B4TpUUhNmQxGqryCRhAdi5NTV6ZSuvO0tRw2VjfPgt52KCRwM7UNNOzqBNn
buwYO5hBJ1HSHAzuZ0CdimNFQiqIu/R8qwvLBAvBRI4xpR7kR8jg3q4eSwCsrj4U7PX8OQDo7ipa
jbguFlaAPagoapHdHXBf/5aVifxY6WVzQmzxEHuu9FKrYUBG14g2oqjrSjdL89C9tQbduNadyH0g
e+o91WqzEL3skfVLqbOOl2ErAvxCa2YwRvKEnRse/FKvXwK9nEeDhhyzRaRw1NtmKYpNHf2AGz9c
7KSNril7T6OOAYk6urbMzaJG95JBCW5VGRmTjZzh72qZRvVQ2kSB9Tg4NjLmh1FtBMeWl79oEwev
q8tlo/rl0jSVMQYI3Vx0w5TXHgiSbRq4yVkcFL2IFnJhYminZemtLqjHBLaS5+MCagJnnDqLOnEG
g7PcyA0JznudK/nuArUXZQbyMB+XbdyTG5k0eBKnSXYhpKZ1TPnCOOTs2qbhB8p5dlTN/RnEO14Y
9kdYuD/VppdfklIagSVV/rnOKnuDInyA1qKpnzoF/m6u5cWLEuYB+Y2i/QDLa2ia81Mrw6fwKS1l
nTfUYN4OdWKhUNcm1yLKsDT9v+vbqfFTHbENHFeaWWz4PwvDq9STA54ZSoY8LnWABcds1BSwkeEH
AucDqi7DsBdn94NlKMlaiRpY1LqL8gIHn3UIrMfpNNTKp1YlQywM3ESVOKgSPH1Rd+v8u59ovXfu
S6VYxrLubiTYaGvMVgfQRmbwqiqShHagbGzDygte/Sh5D0ynOvPiDl71KQseVy+ea/WEhpNHMWQs
KnVHyrCbi04xO1iQX7A9iMLyThl4bYwdzCKjt7RnM9SVRRIN1TlW1HijyEUCfkEzD0UYxysf2/UH
C5LYvINO8taN1gNB9gnIz/KLpNXMhckeuCxDfF0r59Ad6we94g2SFIp8UNCq3aW25G3GQh7POebd
iwEj05euY5ecf+E3JznoRk4KIKy6GQEuOVoAb40P3kSTchqokDNRFgcgeSEIh2bEozH6q0XMIbqL
PrcxoqxKKLZ27dtQ6cnVn6Svlb7LDn1anEVVOFWBQDCOYVevRZU4dLranIkVzMSYe704UydN7Fsd
PW5df8+PNNj6NqGcEKdLoups+2l2EP3lMZBWrjFWALE0Z20Q2NqPRVjs6qxzCME3/tGuNLzdgYJf
0MW3F2xchsdsMGoSxloxvXNzzJk0b2E38M70SFf2KLYgYpBMaiFKWUcrURkqqV3cTm0PhWaXaNqw
lwcVCJrCfjrzmuqx7WKQ4LpLsDqRk7XcdAgj9rm+HZKy2KZTZDJEkXE1OmV8ySURyla9J13Okrkp
V8UXfIR9dEIJLbYIk8LmTFkqD2t32kTNABYu265AaszNrLVlDzNjAny0hRTs2IDj9zYVLb9xZ/Al
pEMYJ+3L726NBbrQ7mHMZL72q5tbmS6mZXRzmE3Ui9nMqRu4lj+7sQoxwQmM8SGq63ItxTbJ/WhQ
HwMT33ufX3Cz9o1i7qqQAloUCXalE6uPlpniBu8ZMPmnzjbmNo8p1J6pq54n2VwB67YRXRW5jneN
BFxbFHWrxvDSKdRNZ5ESQjZIfkx8lDUNx4heco9dTzOq5pc6ZDHMv195j0akJPxa+SGlLWuuGKFt
YhUzmzBXOPPKNdsMTFfB0yyrKCmuklTp86qBal6GLRpNTULokCTAOyTyY+Y3xC1Ce+OVmf2T/Nyz
24fFW54Y+dySCv1BAyW3qtFRPZphpG2bIdE2WDC0JzEjUj8polwuqtlt77+XGatT3l1T7Pg2Y5GA
3plm1Fsnnw+TSKEOLGor9jh/twv6VEdGrNj5CaHt0dj4kBTDTO9THHaGZJmgP4RKt6TlyTWo8+y5
aIrnrNPU0+C26TN3mQFuNIjITI2jlCF1Z2vlTrRaTRWi32m0G9FK1qNA3ck18edkLGFYY1UR6+6r
5gSGpgD/rsVvdiAfjMl1xbTYnniu8yXVzUluNGhOTlgBzGwVl+15DSEsKtpZpVn1x7hyPSn/KOO4
ByCCJJacd29QO5yDK5W/DnVTDcs4i7XZp4ZPRbOs2G1BjhT1Y5ChHeJgIZiMunPwa8LQiK+zaQ0N
dvhF0P9gRYYgc9/9RPnwBUNx/4uToBMMr6g7h3FvbCp4OXBd7PyckBBeILNtrk19cOa83vjYp0MD
wWBvKjY6cr2GvbiozHBFxVh6iMhMGy7vrzGYBbqnH7qqcp9cr5seFLXGmJFi0jrlsmwMLC+mzrgE
mOtR05HbmIp+46DjjBnybSord5qTLzXPYujIrvgBwaO5NXU166abs/QJVjH7CXiR3hgt8piNZ6ZJ
vfbaJPz8VAv2Db0/A5Lc4/wQIDpgLPJo6D7kXHlMyTK+u61ZzVTLdF5wMBvmeO4mj3IjB0uEp/dO
YqET6A9otoZjtu1B4qB8okjZvC7bHUsNGzw7rYqlx2vJsONFFrnpYzIdBjILZBquokZ2vYNjjVuZ
pqPvm85RVTJjxLcb+rRsuskCiFAnL0R7ORARzlr0iqvGPYbE5eeF3tuz1JefIgv2lYkkw3og/bQy
3bScC2UhIRwUTgTYOssn63hgrfJY4a8Sqy+Wzp9nR+pZlGRC6CCvn/BUrS4KmsO7MkvLhZdaxtvQ
Zj+sxEiuuVNJJ+ShSXobHc8RPg9TNPJKNrn6lvjND4PP7I2XS4P3JbCAUGuCOYrNF9zmu1MGiWkZ
2DZIYsfCMlPpqm3pQbd20ZsccAvCYEgeDzwtX5WRH0h8QHC8q1tvZTogLNF7C344/GO0UlI2kRJK
GwKA34YSYfNER4C8QA/9F5cFhchUza1XfdDdNVYn6dos8ubqm/kxdgcVGzKNrX+ZfJdrlF0IOvsX
KyyuneSH274PzD0i3ihCTgcjPnv5e1b4tTfzOviiWdD+7NSVrMnrPiicL37mdstak8u9zQbi7HGL
87BhkaWh4LDCdVs/l2PjzTtikbCFihClaMePZnUTWdA+5bOmNOO7MlmsIp6Szlwrz/lGDatMtl99
tHa/2XYAirmDcMYLJVybJcoormx0r44JXKvU/fa7Zwzr0itI3DXaU5vqDiw96eqZ6abWEVsYLERH
hkid1zUm013i2+sITfJ91lf9xrSlnTtm6VIZnP0YV+1MJuhBIKbpV22gmavMbb74Vlrj8G4Hsyod
gm/oMl1so7A+ch4epJzxgEUGfeVIdb1D+nXnwG8+0WEyM4ehcEoHcOkRMJDe88OrOCBQpuylCFX6
qSqSJGTFEttYkttRjp01KEe5y7/0dn4pzJRofFY+QR+Pzwg7y8+ZpCDgpVgnNcyr42CUly4EypMn
YbgPnI9QbtKDjOiEE/bD1rNQQAHen+kH6eQ2MBV9M3nrQGWswaYjzTQVpcE8T5GtB1Ntu1Nj1hDX
JUBtuhQGi1Ju/L3qNEelbmw06yfE4QRM9B3OWCL8iHIfjNSAfIGoFwfIWODpRRdRdvzqK4v+FBXt
4bnHTelcxOFzrWTViUArT9LYkeHrqvZFttNwBskiWZdB+8MmE3LFJlg79r0FtVH3gzmrjezA2VU0
IhrfXfFFAK48Rt8I69OjU4xh6wRRPruVA9XqZ0OlxoDq0naZ93bxUmhhs8QGM1+LoqmZvH4cBX1Z
b4T/5uTDvKuhgRJl09L97dRi17p3dZh+8wlUsY88/YFUsDT3O2wXfWeXVsOlGELjbCegWrt6qTva
D/Z1xUwO62+dbrSXsU5IO2XIfJbB21jyHIaSOh+asPrZ6Y+dbaHyE/nOoSDNNEOFql30EeSZJsSK
PJAad4M1HgEnHudLgpLnJZ3OSENfEjUuIHFSJRrbDKJU1/FbKYqyqicnSSm/RaB6MpzOnspIbnkH
IQslilbgjcfBJljGe+4JzGf3kDTZHBqE+ZRncjILgAmQOO//dJMbp2Icabx1ffP978zkRA/R4PB6
2GoDV//tWWehlD0E8c/Cze1dX6D9aDf428C6STaBDsMKfibM5BJtMrbcw0rLteI82qUF2VJuiOF4
F6cusk3GUn2f2uTlfB7/De8QknMZUgoIHo5nRJmzpRsE8kMzRhYuQ538lMfXsmQBOtn1Xts2DDet
jiN86Dn1eQim5IsTl2+qmx7lgic9invc1oEzEeXS5qaF5brWGPqmcUd5A1YaJ/NMjZeKYRVbxWQ2
wN3TK6MryEyzLoWwvFTl0vyw8+RRGbAJqjJZxrZGWnZGmP9kl3fy+S1881rusPOjDImmoNmUQ32y
eZTWkWp3696whwv6lt4CDWj1VSZBqZpJ+DM1j2SygI7zMF/MvrbeLB+d06JVqgcSTM2qiOsMrEsJ
NpowFmuu6pJVejNPKyv6VmT93M/K+EP2S0wQ0iB+NoEGrlrUTfbjqKHSYoDl9Z1OIac/HNVat59s
x1H4yV4R5SreA9+A3mnLxc7VOws8YfeheBE/lLYFFN+oTGDzTbhHijhcErkZTolj5rPWML6FSu49
QUUcNgrCqWtET51n9uhIRabed2QsABCmyfAwJHoH7aeUV2XaNq/oou5Ej8CsQYwXxOfUrsrWTV9t
ZMuLt2hCmFuF/MOB/2VE6q82z0hPOIsAIf9l0xN0H9RgOKSEfWd94LhPhq4TDir73YQ96TQUgose
tGBfx8cAoB6MmrJelgY21R6f5cLE8XPLy0V6acLRn9mtTfp7aq0aG8cZQ3+SZZRGSTywKKp5kZZA
KjS97bZNQ/R6tJX0zYmtjw6k6aVwQv2Saf4PzNpTCNDOLAdHPYfHh8KCI5tbTKSGdd9G6YOnTpHr
rKm+m4hnJUGjfLDL+SjkwHoukH5aKkr0Zg9lviDv6VyS6QBmGSVVckcb15RUCX2PSlmMJZgl3y2d
i+joOCbQ/JAk9r0ul3qT6C8/LNMsoltMXOli3+a+TRabmOs0577tCDZLnr+0szw9Sl6FAcEYI/zU
avEB1MVXC8DkMdCMZeZXj0hQB3N1VA9j5ez1hDiu5djKMcfUfT4OvrIw6rrfOHGlbvEhGc75dAg2
6UDIBZRBsMk9J1joZqO+mgN6+mXf/4QMN/odO3ZkrZ5L4u2zqnayZYdAEj+XsTfuyCDMfV0yMIrK
tY08AGKLC1MhVuNZGzeS0jlfeZ5XJf7iOyoyMDYmMJqcD4cRsuo80UhHh6bWLzojIkIvDxaUuqZp
Z1HdPCIWlGxE3f0AK+yvLpWtdsvO6rQZq5GjTqrg1a46wjCWHrxMapSLNjG0S+T4zsqHnO0mxpqM
1HiAYJRuPAPHm04tUPwJ6mNXaskjigqsq3HZA3ul91tRpyRAX1CXBQ4q2Re2AtaHohKGGic7MvvB
01gl4zbxLkvSsPP1bNyBx+bTcclgBJD6ca2UOhaC0RepIu3QQcJdtggwb5Kit68yhqaypbZsenCa
h/dKrDRgj+MHzTz2kuAAZjjdBiMBCxuYx6KwRnWh+Y6LuEv34BENdwyTFP4YSuaxBqHowle7SpmX
XVlLT2xnbCNGk1WTB3r32cQIAHNDn0VeXJfPuHwRRI/0J74/JhidOQrv6cVuJifl5tmCjHwh8pnc
DgV56UWBQthymHqJhrCo3FOdfxcFrF3lJQnTaGFZ5XhBYcqZaUrdk2XRxsutTjbMtRrbOvhXuogG
dgv62QAiOdXkXRjNZQMD91pqykPvWMWhaeJfZzFSCyh0I8OI6DUgZdHndsovEd+rWG5XMW/CY2ng
ZyzJRr5OFMeFVcmBr4GzbWqL+H06Ho3S5AWQhNe6kCIef34WWcFaeOCi0I2xCRSS0rCuoq62MwKN
FbKloa2yTapcknREdUH9rUc5TRdZMZwa5IAuMsoGc831vavPXa8JzcVkCztU873xYgMmOvDQVZ2y
QFdQ5zXt6nsnV5N1Hepvrd9GR7/9QRC8PMXNkK8c20UtJsCBqHIR3RRnaCojkyNO74faOvVFPxA6
xX6kN2UTowkLvWopfnNRRflqYG8xM3SpfuH3XpnXoes9FnaJU1tYumdT5ksRRIj2BNHebHAjVhuD
V8tUFIcOUQ9YkE7WZzPRpPbErdNuIXWxetGqh0CIM8lmjD0PH/BNu0kmHLeFFUb6YoQQwq5XnUJ9
GLgJgSVxKHyFZYFvNivFk7WbgFNZN9iv9ir6QpOEk+jX4WuFXrR5iDJ0BPLQixeNpei7OoCv7wDm
elJ8s3pgOz2T+yR7QvlxCUxSuk4LdbeplFctdopDmQTurWjkSTIPhy5cIeCCx0ra9tISu1ZpHQPT
faj07DvUCTBiadfteNaCWUem6mpkEXg5Jx7XhuMCuCqlFx9vq4duSOZ6U1ZP3jCUT1liX3LEhE+5
J5VPjtYZ83YYGn5hKdq24q5JUYQLt3ZPRpZ3xzYf3FOKvTz6nOGrl4TlNpD9HOKGF72aEbFJ4pDB
RrRG8KjByJMqE62uhHFVGkmPsq3LD7w/NqK6t9r0EPsZyCY2mgAkRx/xBjKYhlbFC/gQ5rMRRwh4
q2iHw6gyn5OK2DdAM3lhT0VjkJV1nvF6lyLLeE5gKQEJVeKlGKs6rbdG4btZ3sY2IId522so/NKZ
FV61ykbXQyeNqaK2DxBth/8liiomlUuU+eWV6Jx2YNJ1ZEdvrbIXpYRu/Hx9G9v37gLBH3ktOmuQ
KRalb7u31tismoUFzX4jOstBB+ipndKw4rqjL831uo7W4EY3huW059YbrFUSjPnBjvYZEbon3L5a
Re6eJibNU1L2L+TnnGOGssAGhQfU9bW+Ozd1vIXS7uwtTUKNRdTVynsxwsy6VbVaF510kAqunKsB
0qWpvic7srM7uzuL/mkZxAv2zwGG7bibWGnHEi8gTyyHMbZ15C4Spf+e5kb7nue+ijG6ZpzhpYeb
AN2omnTYpTGi50bGKsx0UnVHTL2dh07vvZaEjlcaOgcr0apU2H7URYy7yNSa6UD6qqy9eIGtvTTv
VZF4G9XPEC3vCNuFiVkuKqko16CZeW/Z3jjsHGwqjGVoWH+dxtOpriSFOv+jwx+neqLkq2hie3nG
A+a23ovJnwdpeVhIyAC9aHzbrm6MEdFUkoxOP4fe8CBK4ZhmpwJ0niiBsTIOGg49s2CSVx9LRJ7s
vkfvfJoVg05tNalrLUJT0s6DK/866NLWkqAc3qtZ8Oe72AVMOXW618c6mov+EJjzTw2ZF8qzwk2G
9b2z6EI8gr2Oidb878u5LRtGo1SUZ4wJVvC7hzd7NN3FWDvdYVBS+SirhLsaFeBgyB7ZHxCbCCZH
IXEoJlshcRZrxqSDgTHsaOEoJOqU32dxNiWZW+xpPzWIzqIV1V5MP6aZxTA8fz10FBCyWI6AqG+z
VsSWgT2RlGpmIJkX0TCmu6wKfh3gBqY7It/pTpzdG+797g2f+v0HXe7TAzdD8F7Mfx8nivc+9yv9
B10+TXUf+493+Y9Xu9/Bvcun6StP+uv2//FK92nuXT5Nc+/y330e/zjNv76SGCY+D6Ud8Hf0gwdR
db+Ne/EfL/GPXe4Nnz7y/36q+5/xaaq/u9NPXf7uap/q/hfv9B+n+td3ant+yepQyzDtHVjaBdNj
KA7/ovxHU1T5jErJEd5G3cqNHmV/lm8D/hj2t1cQlWKq2yz/rv/9qve7ljtcaJb3lj9n+nfz/bvr
s5lh693pIavz+xVvs37+HP6s/Z9e93bFP/8ScfV6GC9G0bWr+197v6tPdffi5xv9xyGi4Y9bv08h
WuLpX/6pTjT8B3X/QZf/firbKZHOLbX3QTKCfSO1k0IiYLN9/PsgWqJhKHaqdhHVokacVWLAva/p
luFeNJckkLZOjC2b1nkPmdboc68y4FbVhnTNghgBtbp/YheMkO1UinOYhC34lqldjBkD3dyRff8p
2kW9i07UaixRxBJ14lD1qGWYOiCwGrH9A3LRZ0Q94nNhS/G2sx0Mnzt4vrYZ3Q4oVMbHPEWBdOql
RRFOcqI1sCTgbJ58uNWJZjXSP1oAVETOGqRlxFS538NzzlV5eevooiq5qIzARifZgF+SjVjssLMH
h4mZ6sqP8HK10bsx4M93xVknaEDePoTdMxWHwCrOhRIXZ0VptLWnF0DXxehWq4aNW4Bs+GO01TsA
k9PmDXFBZhQDKzPHlsior/e5xNR+p1UENb39bb4gKZpDmMbI8v51SdEt7bv+qLKwuHXTR7Zolrpx
5LKHxIxfkDc51N/M6pFHhqL+h3F9I8O/GodubfB/2wPK9Q5+NXnZC8N7USmG35sLcCKO5Oi7pGtA
Vdh5Aek0Rekjs7Z5Yfm3gqMEDmiYqT4HjovAFcGr2whReR8mWWM0J+lRL/8Yc+tZDeWyi5N0/3ng
qAz+tgml66e5RNHIzCORbmOrVAZe9TFGa6PceaegSbyTOAPs5eHbWnprF8gseW1a7w2iX+eM0XGE
WTp1vY+8TaS1D7YdxcRNA30nDiOhsx3OyPpOnGGYNmwTKZmJxuR3N1F0dd1LIZwwIoMcjdmsNGsd
GXgZbmM+wmNNoZ5aSVJOorbFTG4Jplabi4Zb69RdnHWjTMhb9Q6i770HGSdzJeX/h7Qza5IaVrb1
L3KE5+G15rG7oSfgxQFs8DzP/vXnk6rBDZd9T9y4PCikzJSqqK6yLeXKtaD0AK/xFrt4Ey18RGRI
58D2D6cxF+bB1N2vi90GT6jDp5UXZHl8dS89y4t5aBiCqhugMBHv+vf7ug1zSvUoNXS38k1YTqDz
idQZDFuuf5KNVRQo1t/axTokNtaCmhBOC0VsBrIF4esJ5bs5HZR3C5hVyYFBOqTKbcHbpHcL1iNc
rwoMDRsdZvSzKZo4LruzHMre0vxlo04P2lg2YuvF8f+0wDLt9hr66O0KqO1yNj71eMnYIqKArGcP
oRrmD7GVs7uKEZSQDs7bEjSoEakVWpXw0ronSgHmfCXHYE/fjI4VPiG0oO6kHfSYd1pmLLG1FLaU
y8i5S8xfwzIYqcbw2uOsJp+VLieTUVowuZlx8hgBUDu6DocGKt+w16o3DjKCAi6PPbcXPjgCxp4X
VNeVdloDqXKg8Bdwkl7ASboJUE85lzapR9GVxlZ4ZG+JkVOaceeMyDctodL8r2EkISrLSqk63/l9
O32YPevBbLPhqWLDfSpNvd5OdZp/DUyLlBIAK47OJkjeRApKTfxPlQVwNamgX4vb1l8p7XSUYGOJ
QpZN27j+2rK8bLvYJGw5p6pum4HfWkvHDZ7se368N1y++u9Az0HbJ0eYF7/dAjuquJsIxlwErvyT
V3neiZ2rma9kVzZwsVtACBo07W/WmirosdKtnbFEQnbqI8MpYsgbIRMrGjndrdoIgCXHAqXdjDCG
5hCqq3PQIpsTNXd1Ce+z7MmmnDKqbXMTVIffvDmS3700AOQAk7O5l8GqYSAHnYRworZOcz/m6Uvs
ew7kwymQUyWd0A35ZYtJZd1LRyh6/82ejflL+nuNpH/i2LK8tF6ZXOH+T65d7Wwaj6NPSL3eTNI5
V8MMnqTRyiMktBd1dqdhJWOaAQQ1eU+U4XMvoT5QrJX1bRPtZTftrB9upBf7dzb5UvHPEl7wi+wr
HJmOo5FBdGd6p0w0o63BSLmMZQ+dYHRJ7Obwt13pvdO/bKMV+icF0Sc03UXMbVVplWM5Rzb9ROnJ
WnqqalIPZJV7y9YeTDMsX1rOm0MVILudhuYzpx6t3ZUvQZCrKKgP4PrV4kVDQv7eGuxHOSMu3fRa
lzw0liantXbHhcak5Poc5qF/lr1sKL9MgWvv5GiYKv8cNECSubn/Col/9xbbAMwUNRwf9QnhXRy3
yXIdueJfL9dSrbPJ20xw4v8xbwl+mxupqFA40U4No2JfzWbwQVFrWOgrL/3E6d1nazS1n4hre5ZJ
6tcN4sfUSdrPXp+Q0on78GMYu1wzrVg5262dnv9ap4P06xwONXw3fIkvmto4x0EpOX+CdmDVIp5z
iZCXmK4drIC7PgZ6CRbBrl/jRPG2KWxdK4eDchKmWbKFd6y7dKIhWfe+WWwyRFO1bVK7ynGxywnL
UIZJW14a9mFOPLTa/ljSKuf3r7DMN2LSEW2WPfiWRSFUiriDAyv5Xg5TtczuvCy9A2CblOsuR80i
CFHbCo0Wnq8RBS7NiMYVpFoDifM/mgK9XvReLbi9V9IVDxo81rJbBhkqsBXHau+MflXYW2OIQbl5
TbeLtEQTJQfho2w6EwIJtO4/yFFQQYCzRAwibCAicuZfETw1gX/UkPfWqrzZkHYMrrUkSaralMd2
vxi30gh1ZnidJCFSKoKk8b/HLHOWmEbQLklHHBvBQQWrB4NQaTzDFZL4WvncNyjR/Rr88lRKpexy
qqMohhHXPSMotjFUDmt5GVyuisUEM24oHIvtdh0VDnPyOUgXl1XZLEstjmXastQSXCDYxHltlnNd
b+dHav3HlUvG/TQn6MXomROQa6WkKHX8rlo3cJWEnf5xFE6IMdx1p4HMlrGjYlvnqBF6t4XRV6RV
orNb69G99EYlf5E8g8ZcDh0y83dmMJ4RDlIf62nbUx/TgKQDsiDkzt3C2PidHR5zhC4umQMLF3ui
MtnILsTiU7NyC5CdlKHWu3bKx2ZVGepb6M2/TJW9IRIcDBN7FTnklJ1qphEQXqIUH12qje/81tCe
JpKeayNxzCOoKe0prB0XtvvAR3G6hCpMNYe1LbKvFpKvR8uovlez6rJdFTYwjQEgsK4+ziIPKxsz
0Mxj1Lbf5agTOVsZG1G6889YseYyXfbkulqh1EdYutLzmAwV9es8T2l8DvdmDWBG2nqNas3W8739
XBXKXUmd7nZqe9TmxqBcj02mnWbZpA0Ap0LICa6k4Z1L+Au4Pk5B1r/1ZMi7aCOJPuWFWh9A79Qn
XYVY8rfaoJQclMMiKs6kRcKzNLVSlbDJSJ3Zai4o+H/pE8rg2qZyThl1oMdIFr6bMWrl2bKd4Hxb
QHqWVeYcuuvN77cx9Q2J8jlI11ZU/iCVWj6SgaoeFSX9Qq6/v5hipKnWeAAyiZSViCgrvXosom4D
9fn8IOO1akaIeKRESjoVy24+6C1H92K6nOT7qQbgCK3v2wu4aXbNcovafqMs1wNHJSs78YqzDAZF
MB/1iUoh+fooRKjHySUtCXG10xuvXVMbV0cBHiuHTgCp8txSlSOHlec0K9VMnGseKOrr25y+14yr
ksEz7lee8brM4SE2ftB11P5COC0jJ/2WgcG5L0RDClO7D/XM2o5CvXSxSUdmFugkJKj8yKFsZEho
Ro8j6MTTYpI9akZHm8OZZR1yh+7Jz6H8/f1yt0idWnN/9MC6ircgm9ExYVDPw/3gK+3ZYu9Zwjag
t2d9rA/2EEwHV2tb6GkxpbptULUix7Irrbc5crrdkEQEils123AG/9y1xT8mFCo1n0mkHLSOLYRs
0j7wQV2JcaMq+s1Iucubewn8yzaLGZ3deW+Tpds0Un2vgcv/e2kr9dwMbc8/li0pfTkYE/yN8IKk
mwTFmU9a5w3caU1EOu2g+KS5z5AiOy8QndXXJkYy0BnT/FPuT+XWDSgvZ4sN0XOtrpxC1TaeQOYj
BZ2fLYHclD1pmwGiAysWHtkUv3tyCE0abs9KoeUZxI23GI4qz8wXeKm7By3M+gdds/zNMKB4s9hs
tQquTenvpWmg6BKWWUHpakzueJRG2cQQQ+xtAB2C57p7WBr7MW794gF0psNW0aKIs2hqD8A9L1jF
tnrNLNBslJhuYug1DyXZ6peu4RNqYgvJYaHETP0v1dV+155NMRxaEKxUCPsX6bXd8OswedOdnAoC
9j6r9epB+lyz3HemnX6UvkhpVyBw0ifN07znAflhGF48W3mKYMp7ALDZnAsfRKoYZVAb3HqdlyJC
oPXNUTpGK6gfvNrtDjBp8TwighdHFypHVTM7BC8Ik7Hg2IJdFwBMWWLl6ojIVUkY3mbffGENHEMx
tK0SBP7OG0J4CNKguJeNaiENNbcI6MohgsZvjqZsoKZR1WC3BOfCi+TEsAmTEuq536sko1bcB6Hu
bYeuRCDot0POsAZO7WLFgYzJVHY2TNtHXsc+5hqqMYKXUhVSe8hyoRUsaS2X8eJGuBDCSzme2rY6
NCbFy2Ey7wvy/7A8Bf2Db+h830TPSK4xGoD35JTfLLFfDOLUhz+QDBCOvmxrKhgAk3JavPWVlDr9
2IMnEALa4+C1zsMkGqpyUQGuOR1Ltch5CDPLebA039m3Y+KsFpupKdqFCqezNMmpMhYam1Wb6yEY
RVaTTi0IotvLLLblZbyeiuMebpqzFzr9kcJsitPTcn61eeTeZGbHeaQYurBRUbZvfhh7pXlMTGcf
qPoM1qQPzikI03Ukh6aTbNMuaA7SG1Xj19gXqXrQOc8V314ZBbcKxPdsCBGtYOmq0fIdtBzRXg7n
uAJFqYXeVQ61GsSnkr/mRtjdcadKb5PQZ4F5GKaGrYwqDUtZ1TV4fjnMHQg7dQS3zYqvrV0WKC1A
B3RsSiffc9E1Hkk2cCWHSOA/kQ39NoT43+AIHNcOUt/3f8Wa8ASgxUJsnqLyzuPjhuJdb9Oqs3Hu
RSN7somQojo7VehXcKDjUYBbrXojaSHcZJjUzUfDa+PXIWm9+KnMu/a1VLsfWhftXKeqPpSDqj9R
lg48sm54UoxC42kE7bEJrMHfS29kst9HtcQAgEHwhPL3OfGBSSUiuOYM8YES8JN0yvlx9T112Q1J
S1jGn4NageFaRCslxP4zxPKqZamblJ/aR9lQfKVa4cfB6suPFHPOnCWpkF3OfpKu3ZTtam6aEKP+
jm/7Ym+ElnWnO/oPP0OQbBy09H4ouFLyOAk7PmjE+0400jHmuX0Mxuy5tatfJjEhz93yWtvx+hbf
2cEpDudrJylKBfm87C1N+w/blFn/W9wyLY75/hdKO27MNEjASvsw7kwmFcOi5lRvQh3GIBrZ60vy
JCs5/ssNFjQ6hJF/kfbbCnLKX3GL7V1MCVfHjt/DD02tdB4yeOF3r7RMkb2/301ucjY08li3+q+B
csVlbRlnhIq1rbiqwNSNRsB6cGGV5lublDtLcEvLMdQmEeBhAI2LbRgNNIzejcXEThrlnKWpXSc+
leWgfAA4aD32Tf5dKazhIkccueo79mbWpud784hwyCFKivGSd66GSg6VGpMd6+ib5vq9tMmmzy1I
Ll292Mphqcxgd6t+PnJmy/e/q8MX0NARFWpah1Zgke9Mb+quSdJ41KlEwUkRzK8sysE1AKFwrgMw
6EF4L3uWzt2m0DrYkf90oDLG6bFvvUq7PWcxNBQiREt/NgOJJLlGVrgh5BCjzmVOsVGQpTb0trCM
rScSBv73FGGSc9amxdkZ4w+RaWX7+LdJ2iu7DsvV392RinasfNC32dL/Luj3atL235csfe/X6m0Z
7AE5uVtt8PJrk0Y9RAtUGpTUmKwiuw9/5MA8KSL6yV/mkwE31uusFe3G19z0vihgEoTcTz9MdqXd
2zyjbey+K9eU7nskH9r5EprAs3d1SCmR0zjj5p1RdmVjBADU+9bwgWuB2Qbbrc+XxT1Bcd+tOp+P
Cd3kr4sjgh4WJTY0L9Ws+MjdlssxdKRyRKWEeW6K+bMcyWYoTfGlGeqt3kzFR2lTI4hg6tnlx43J
RzSbVG20lT5TmKA/0fezYnTrxZZlrbuaesDqy0Jj8s3X0C6/rUo52IkyuXgl15C23INb1k/HeCdt
PBxF60qP2gM8I/dFOSHxgczSx96zxyu8mddYjCiTrz5OsPDvIE2bN3IoG87wfwCUjzmdJCxtLO/e
J+MtJ0lTS7X1HmaDfl1DDE2d8DiBJPORZhxL/T4FHW+Wc3TXipG066Ftnnl2OMmRq84mKEV9qvYO
klsrabw1jarf+zpSYUYH05y0hYNq3JlTvGqyOt7anlLdRaVFdhZq3kPqaMYd/28XwLOjPfc2CRS1
N8P/TKW2ziBDoZi7N0+5GRVfw4rCVRdWKsiOFGWbzJVzMWEoOXmNau4dDkUeeuohN1CwqK9WEX0j
w1X/dOI9ihrBjutMvXeonnvoPN1eF1WAze46b1XwbH7pWu8kvbaSwHifTnzF0Rq1DypYyGOKxM3G
0Gv7Qtn8DygVQgooNCS9hWlpFpsNR/uhUDvqzYmQdmWcyh4u61/TqN38/1nuX68qbeIdsu/StwFI
+VqkL1vRdCLzKhuKjTYxgN/LYpIRgT5pu05X+YOKWGmT8+WQQtCP4N2toxwt61Ilk8MFsi8olzp1
wMqFzHL2VPUpxaLOF6jsvfuGDNvU5NWh0NXoLh9aqn8tw/7AaRDKU54PuRI6pCtkMawvo9U9Dgnf
YGVs1tZAjpNd/vnGr/qOalV2Jy/Tt3VlUiojmFV1w6KRPdHIkFmws3bi1Dqas5+zXk73XNGguR7D
/hvFKqeKssrXAHKjPfXl/aGK/BgZG/WbxXfskLsO9DuFU7yMFCDtPXeetnLYjG2/Ragp38uhPw/x
RrWM+CiHni7IrxC6OE9cKl8CmKwoN4J6q1JV5Yr+M7jmHPq1SnX151HL34a1OG+VQy/xfKjI+jev
HGYPpbmdAvVHP88ezK+2iupQaoL1bfMEdPTADsbWUCzhP7PJlF69ypFssjATRBb6j3gw8mw7Okfd
5qCfYwODchjVuPXEwzqFMdVAEohCM+kw9dy8efmpmZQoiei0tvRtqQ9wz/52e5VllBu54m1ZKmtX
U+4r2xapmHWf9sXJSjJ0ApGL3czgz7+pFiQMuvdFmQdrO2thdOpqN380EuMbIp7ZvgwCcDpdUFxl
4/pjexncezmYmqrqNovTUAJtbdVILI1dNRwgNHzx84piQq/WV57uKHetEAwhGxDc5ylsS5ZmvLOX
VR6Yq8GFfDJqO84NCJOzYKDtj3OP0iXpi/hzp8NRaVvu13YIuNElJTzxPXUZ3dD2cEYU3ldogr5q
ZV8/msaUnHhU0rZQPA9fEx6PU8P7anJSR6a2VMHC6tpHc3Z/yHnsA7h9U3byYaTikXxEZ3Lfjawb
JZk6PpqarX2hohTtTiAiR7l1lE3GVih0Sm5TYjcpm6ii7FNtKwTCc8eFabicnWvp2Ru5CXVjIdeW
B2vNb9X7JonV+6LxP9dRoB3lSDbSGSf+aqA27rrYDV03L11pzBVSlWrjvdizMV9tP5pWvYqo4AzJ
3NbTR3cvh5liPaPqvEaNFU0MQVtjanHIp6aHF9lL5jBrVrIbBG7SrBaX6rZsWmoNZDhT3gW+dZH9
W5mt7cHmOI+XWDQBpzD5pjaGT05hd3vpQH3LR/okKl5tM6fisKzDhr/1AHpIdkNBuxMLUQtxw7nc
GsHkcxvfgjpSbhpaXxBiCcy0REU38LlpbD9DB41ReKkVjorRc531Qyu0exrg8tzVY+PQZrr+rPb+
mxfqu/g0DSjD8ZzgrqilC77NTrKvY9P8CcP+sYk7DvkgaWD76B/txike5EF+qlfzSg3y8CyHgRaG
20qFmsxNnOdmnNFHSuYvtu+Wu7QdOXz0nPqTsBeVPn2hZBZaVr7CpHfWFQipU6GO0SfTTSAz9pqn
boIFMov6H9LsZkO4L41xZWUHmz3aCeZumJpFz/xzOCnjIOQLcd+6t/AQuJVZceNc5vy1zi1aQ14g
Xy1rBp7zwaEOYl/nznBRgmJA8B4pK2vQ7ju0zE3EfLFJb6KOw0U2RZ0/KWPg7JMmtv2rtEENAoZG
L+uVnAHIJOJ4Wqxa5XNy0Mj/lIi/ovVNTVKZDrvkdzEXf0BnXkmvFcWfi0btDnOr6VQ1iBlR2JIJ
Ku2IKr3fgbIKDEof+2K1X9nGJgnUlj0PNCUPIXVLEmOv1Im9K+Ezg+1a19RNELQ/y5KjfCWt0Amk
7oXKil9i7/xfkX3vhjeHFIC/2QRDxl8ON3cofl2WkdFSJf4mHP/n+v9aZrHd5ON/z8gtmFX47fJu
IvFuIiEPLaOX92qF+sfAzI2VpjTVhjOG4gGFsfzBET3wBRQw2ffSIps5REWuHmznXaiXthP7ocNt
yu8VxmrKuIz53VbOlEubrtrfTZxlSZOZ9SGKF5bJMXIUxrs5tgJvpXFfvZbusNXkUM7LyrQgnama
OzWgbJwyv767RCBCl3cmX516X4cL/tzvF4fXdv254dDx9jZMVYiAKRuEnJ0PGcdOncdBqW5V7oe0
8cwruJeT9KnCVAwORB3GxNORGEpHW3bDttY8b6PHPIev2cH5qwa/UIN2bjH8Ue9tyHsuchWuCt0H
1GwWP9i/9giry9Vxk4MbddZdaxUp99eMFKjWqEB0YDa4i2fTupM9N6iNY9C2j7c4OSUY0v/kfj4f
Mv4ZHHwzw+EncWgbI1rZYlUZtywlcKGTUxan20tqcGVEVGVtBpFtHPouoASvLA9yiNY5QsAWpUhy
6GZQfdTdI4IB7hl9CefW/DWUDmnrvTjalVMYwzwI9s+Ih3SFvk39AY25+kMUk/MyS52Kr2Gq+Zhp
qDN5b5PB3AXbTTrA1iGHMk7ObWOePUwOmG9z/1qvacJ2XzbUYmuonp/Non9rvM45Dzw0UAIP0xLF
VL8cQrK8QggBOk4rbop6B3c5nBPQDFZaFWzkCu+6clkZLT0+DCL80JBGmlXEoxDfRBKzzNCEb2Pv
Qsk0h2yDhVp6OWTq5jamCtW93KImL4DBwg6/vfNYclIh5sN6zvabOkEew1OeV8zaV84zVYU8X9FY
Sakgw0zWD0IfXTslYxldIupcYZ83TnGW7gLOOA+xQ1nVXFbWiZytfQjM4aNiDFRZw4q8Mua+3bGB
mr4knCJQfzp90gM4EfiGtLs67W/23K7nm33I9Hd2GT8DJ7nFm2mnXFFVhJJlhD5pqKq7Wqjrpgnb
47acotMstHcHB2kBDQG9XSPEdg02Lgd+UeFGegOoWS++nXCDEnOrfLIfVCU6dCIW6QP35Ab+CxSm
84fG7o1VU8PaAxccMg6W8dXQOuQxgj6CztykxFVv9FUae8ldH5XpI4pL9xVs4p+BWeU7O2gUCNa8
8rNHJTPnRyXFfmi0k/BHNTG7UqJZX6GuRkCoQgRocOubKbBDCIrI5NdXrVY4S8uAZ8tgGSMdciib
0qGO3Q9Q5AlCwfmyBMqeIiidi+H7srw0y0UW2xBGXzrnczoW8642mkDbVbNN0aLCdm2DEGm15jra
8BglXFacVJexM7iKZ16c7jhAylb/xyywVPHJ8IzNbRG53i3ITPpXTTHqQ2zE0d3S2AUo6mFaLxbo
kaI7eCzRSpgj64kjyeAobUuI7DWlO699TVM2i0ObXKZxahrsrT6j7lC82M0ou0UNsgP2po2Rmu/f
heFwFNeV3Ve3ToZT4E/9yVOdt0ba5FA6luG7kLhS0tW78e9llNk31z6yWmvpXSb/17Uc8cJKW4YH
NJuPUHvM+2h0wlUtKLRamP2hAnDLTal4xjkPPai3JNVWAmnUNSG/s56siMNev55UVC6Zoxb8UaZZ
P8sQ6AcimJUQYAqC0jqMqePw9Fgrn4dBO1I5Bxu3Go4kvwR3ubBXc/XDSGDqiOJQvytb89SE3W5Q
+lPcWMW3MHMb7pKG8hzFZrUZG2V4sFUr2jtwa5xdpCfWXTqVSNvpkN+37desceJno1Sch4JC4hy6
t2effMxTEZykSzZQPwBpVht0A4nmueJD05grNHe/V2gFPyWGzv3TUNZyZCFm9OSM/MjcpNtMPGtv
HGNlK1HyGIRd/5iMWbxxM7/dp5ndP6pFEV+5Ar5Ip2zGwP/i8rR4kSPoOJx9Y1K7GascC61ZzBWL
eU74ttjcpN2eg+Dr1LUk/OaCZxhB4tPDkA3mRAxhPtk6rb6vUtiAokgZuAn/UuKRwjha2kDsbIEv
XRxVU35F5sWBYplTACULyTKNyYNEWoEyvK/aLHmQICzha8RI+oI4vm/UVF1NLU8djtWWpAsTdQVW
v/zoFGbxkWdpiiXyOd/LoXQYBXXCcezcSVNj9fVFb52nW7yYFChCLjVg05NOfZyuB7P9FntBd5Yh
ZDLc+3a218sETW3XKhfJS6OZq8ThITgpo96CKjj1j16m3Md1oLBZAvh5h2RZf5cNDfl/NaVoxYfK
c2841CygUVTvfV8z+BD9Zl1ZISkycTNN9QRu4xjZHzGSjXQWImIJ+7/bph4VvrGhuDdRtoXtwk7I
ntqFbmQ7xZl7HsewukejpFqj0pp9/98jMtYY/1yj0yo0SYwiOFRJ2j42k/LJ5z1eCjGq8y48zMOo
rRXFbB6NYmwfk/STbqbJR2mx0BhBydAadtIXTZ5zZ47wJAVN+yGNdWDNlXnH3hRl7qzvvw3cskNL
iT+1jmfsGs+IjkWi2ncdFwN7cP1zzW2uplyX7jh7ytYtAUCi+u5ChzkjtjS3+vME9dJtqPe2/tz1
vvNuuHhl8L/m5pz9HeC8zWa9vcjGU2E+4KZbQOX4yyZ7agfjBUfBPlmQXAA8pwxZXRVmyc3N2Ak0
adw5h8w25tNcwo4tSdk7FJC4JzlPvTYrh6nvgOrnevRZrYw1pJ/hN4CTwMEi91l3YiQSSzA4SQ+x
qxHdWYOi3yUwyFDcxM/kkgXl9ua049Y52oH6GlLSQKrHfykaLhGePXf7HgGbTeHNxlMVms2Z9Ee/
kkMdcvCHqEkQ6amVbm0Yr5pedo/SV0OwkChVeCdHWjmVa/dujriUP8CB456nREnWAACQF5ns6dpX
s7FGbin85hjOjicl67VvS1hFdBiy7EkJX0ohCCYC5MxECJPUI4xOciaP1tG3ubJ2+eRYr8MwlPs+
2YYB1N8ziOH6P1GFzuHUasqL3Q/faqtO7uVI1V+arlWfgdR1H0iuXdO0QPm788lk6mmwlkM9H7I9
UGB7C07vU0Z9/LGq7XwGZa/MhxLUtZ5yNKSKxgpHOKd+98YMpgw2A8NOOmSjlal9i3Mg/DhDGrZe
5qcNSRTkj7oGBgg/3Dk5Klqj27EzrqfkzutUnStmqn2EqXlYJ2Xj8qHPwapxahM6LmNcl25QnO2u
qtxbN/PL4qy5FkfQTgkjo/K9M2Dn5sCtQGpoBAY+cZcqjAFZnK4dHnVfaIZnZvw99f01R4/dzyzu
H0zIqD7PEz8Y06jKh9ZLykM/2JwRapl+Z8SVugk1EvZwdn+Vkyb3WMJC9MOxhmwVqnn9nPcIrdeO
36/qAAVw8oM9jKL85prJrA9tYndPnEkIrTGw7dJbF2FAksf8Lp1OEXiPfDDSJRvkzl/Q7/aucmTY
jbs23AHEmVga6uJ/riWdlTK7f64VIXhiGpp3NcVkuVasPwVpZm7ksVtvdSnqRlH7dl73btyPirvO
OhiHGvFs3epwf8zwwRzgirCeUi12dlWfJ9tWPGv3cQ31rcIVuBdDdTTmO06tyfsyUrRSfxyTD3Ki
XMyxyiMKHgP3PPwIBFVUa2XeWa6lGuO/Xyl4LoOIW48R+Lcm0FsL6GiYRLuub7qV9Hh99eaWw1uM
mjXaEZzHcZkcl+wsAviDVtpkcBmtwbiddRttM2Cs5AJTrq/C5AvaczXUpghZJrq36CwCXKto8WmG
Ik91tc+WGgIzbjt/NwTF9MWY4Z76Ze4qmHalWXX+af4jWi6SizO9P6KlOYzj/3gF3Maj6vYHdk7W
PoGN/smcgu+9XU/fIQn5qEBA9GLqsUVxlaVSuVmz/enmeSUjoFncDb1HNacflgDau1cj1sa1QQb+
ytMkzKuq0hZXOe7AjQ+CF8obvvNojWxXYf7Mg/IOXRn386DXqB1VnGo7nKfua3h2Tk7TKZe+9/Tt
XAzNE8TmA7xyzfi9qA1x4TF/cjC0h3V41eXe/NQDbIGfRAXjJT41qwbu8Q87GmrX1izVp8CFC3aw
rLf4CKGoJX6xi/hexPsO8XJ9+YH+Gb+8bsA6f8XL9/Nn/D/Wl++/Fu/fmYrtSALlyfCsH6HRDd87
WKDnJEUfxl1RSRdB+G/lB44M9O/op/9njE3nBMltzwOnZR1gD4p3vutPX+Brg4qtVl4dHc7jStgR
L56+wMizNn/bcwrtbnYRP7tmf+D0pF1lCK6cGzOp61WaKfa5GgwHAY9e30iPbKRjGcpe3RhM+ctd
xN2pC8fxsNgnbbA4KQvVR2Sd4WXKEv1z2TfPLlnVn/DtZooD31g3D4cRjZr1CA3LLi29Gmo/GvS0
6oscyp5slIF0eWC2DUwo3JIUSrTKub3KJim99hqJRg59a7TWULy0m8VWmx3n2HIcKHO8M8xgXsl5
cop0TCWsstR01tD7O+rnfjaQequD58K1oks/ONrNPsVQnIypjZymiiIJewPzrh+gf0nS7FQ5HSrq
KWiuvZej7g13u3LhoJe6OYdS5NkQ/Hf5/DhGbG+8gu2WMz2iDjI/umgXUFLaI74obJTdTAi78sAR
2ZT52foDxW3TYzt6UOACy4D52KurdTC6VBSk+p302pGoswIlttWMcH7sIOISu2EeJtu1oRrepzic
XjV4CX+myYMDk2Gwsm3wEbOoE4RWf9ulPLfoBbCDXu2+6FS4DXuU58I7KKDEFtMYkPKFiWs8qE4I
MkCD2E2typMcjRyN3Mtedd/01XjrK9xjN5ae8pmNAIGo4adqKAsoPa+oTLzWeTkW+7qfeGSGUG9N
cnK8WpRt5XBBwfRj9N/8pliP5WTCd1sq20DNolOiDfPHxoqhnIVY7jCqlrd127DZuSOKsZoSjC9t
Iggf2zw86nE3vkxurK3YAOboMOCdq4Q7CgJ4ZhaNqJRU3DF+N4hAvg3ZH8Unxavgo4cL6I4yqP65
cbo1zyJkTWKNy0YSoIkjhtTZQ3rX55t4NPgvGY5g1yzAEnMEv7XLRv9UKkJDvEm8exJu9dkEXYI2
lNJTLxmGOxZvV1VLdUTuuvoH2fBwf2+oGlSGAdxlNzu0A6ZSPjQgtz8UKYUpkT5Du/1rihlVA+eG
4afFNEPSeVANDrSXZciTImzDnfE2tYGYcp3OXb7RfISQa8A412TWjVeo+KtAbV8LSw/uXMg8V9Ks
JjoKGqb9SYPVkny/u0OCHdxUwoHiRtEFXFnNj3VSe8qmi2v2SEVu7uZey+7dJMhvTYbUCcLQUGDb
QFHuCpCVe9VAh81quuk+C3qb6hvN+QJF8640g+JHMbSfilobX0xHHbaKHjcXFN6GS9EW1WbQu/ap
rzJ/Q4o8OjRaNL9wvgCMJqgpvhi06SV0uy8KWBPKBBmpgcXzTTY8mnlrPqlgp/jzzi85yjwP4ex9
lEGV+MpQ86CtnAimZT3v9oo6JrvKhL+P2pfx2ei9i8J996vtwoNpjIBzogjVSUoy4aUbh/ZrNVFC
Vzip+2GEWew8aOAApv8h7Lya40ayNv1XvpjrRSyQ8Bs7e1HesapoRfIGIbXY8N7j1++DrB5R0kz0
3EDIk5kosQyQec5rQGp/LUm+6a5dfEF5P9n5th9u68Zs3uaSkRyASy8auGPWHapOiEcRli8tedet
Ty5gV83Cr42raU8z4mgTV3Z4wPQXEiRiVkvMvsS3QfmzFMr4HUApdz/44g+Ba4c7vQj1nVN76n3j
o+2N8Nj0HfwQAlrKH5XvJOBuanH1bWyr687GchaoQ5bX0dGdFaTlwRsn9QT2J92MM7TiM3Y7cxCZ
dhq+ULcecx4YaLzFtm4QtH9ch/fGwggVe7WyyIaDP9mkFn8/lW15EIYxHFRoJP8+SG0UlbKz3w8H
Myq5CgDGAIwQUgkqIDM91LqzX4XmfVEN3TVyv0aGjq16kgbZyR+9B9lnu415HxSduqsyMKk9lIJo
GZuBse5yS6OGNbd9VGaX3JpzZN8Y7hpoPBbONi1R+RsLoe2mipI0ZHabdbBGxaeewH9jYNm117oO
gf2r/Vm2ELxtr4XlkGHOYrGWMXmY9RTwKtDOGJlwKRlrPPGaakpzuI0wX0XqH8hQTGiJdnC3crAW
eMfM+MdS2PdU76NLorqYzATOfaqX9n2Wms0BT+1wIZu+PYgLboqk8Dpn+lpr/WEQIF0UN552jWIY
GxYd6hsARORPlX09KPdknrr7wS7jg2MKd+F7/p9GEc9LvtnD2ny0StYmDXWzxYCC8rOIo2RVe2XN
6ycYAYASvLNrFiy2DWVdTSvn2AZqTcU27y7ebFeAROz42LagBEdDSV99H9tm20aozrJQF4DnfV94
dfwNFz9/0aUGxh49kmqxUwvMICKgGXaXPiEXixdWG9n3LYm/9TgAP4Q2rm2asoaNAfBgZ2VCP3Ys
evd+x9voqPM9QrWanTH18R30b25F1hBfsFrkscgu4H6czUxKv5gesTdTSY9gyDbYjon2yqC94p8Q
wzjkR20jZNsEdvndUMd9kc0i/J4JY7idsDhIg3FhdZr9PFnY44Ztxabar2BIi3jl1n71CgIJZwg9
R3xYt6vXIlmwF/JfR9XKT0iJJEs5KrHhfOuJg+3IPAnJl5WTZMiiiro7m7VX8Zu2KqxQS+XFCVxI
kS7ZiVx0j6avLNXxFJjnLilCPGuG7CCwUPpDL7LvpmpGb6oGfDGMHHxlNYu6a5JMAGUtpC5SvzpL
ux6BaL9tOWWhL9S+7i7OTCOTTFrJuAWL2SGH3z04Mx1XhvrYR50l6cTBdZLicYK7eMBkuluUVdzt
BjBxG+yR1EvchCH6FdpZtkDKAkyZDygXNtsYfWKekL4RrUu9FwulSK0H5FjEYhws771rywsuEI6/
4FFrzYK2vOpdmMUwR8os3GR6zpOy12MFcFSCp6uIbIgZjX1HmkqfVj6EK9aJ7enWLDtPbBoTQSaH
sjQfQxRtnFhT1YMa1/hsITO6SIRX3slDOhdvKt754RaMsx3qNcZJdqqpgfoIObJ1aWLmkTigQhrD
j86Jnm4sBen7ERwYP+PcuEadq1+DvCvPEAxRdf1XqJ7PGhQmvWG0j5/xIVaMpVV3xUYLYx+daAw7
d7fLcUcEuzOat0vJC2M52p7qqv9Tqye09Ycg/0jPde80H0pstgvDKcdHp5pc/lKjP7CzdVd9k39j
BWDhokEJuVOzgEoYFDvZ/Oy4NSlexW6d3f0WH4xWXUXoaq/ksM9DnpPCMLKrjBhOWjirYdTapTDc
bD14B1X43YM8BA5vrSc6dS+bKJVrKP6ixDPU3YPCt/ABmcts6zsO7vLzLBlDTRP2uha5BzmubyC+
xJO3uU2Yh+UiyDb15I0rOauvjO6hqtQXLEnzkwwNDl6zXR2d5SSwezluI8GuoEJx1noScaOGc6Ve
9SRjkeXn7ineFD/1N4al+wfSytqDNiHvKkcMdv2N7Jb6WKtOta/Mut94DV7Bah7t67wwdUxehHcu
G/j+rWueUCVBwhUvgZVpzCJVWBOukIGt9uQtnVeLh0tY2MZLEGrRqQeDtiw8y3nVg5pboVpF7LJz
88X0sD9JnWDZ5CDmNc2J93WqayfwaeE2iqL+kjdNsUZtVH0gW28tjbqOXsoy1NCXSdGlt8Z3BUOI
P+ou2hexrvNsc8Zt6E0evBIObcDN2c1Gwe6GbLzlIayfjG+emTjLZnKnYxl39nOYWOugmIijv7LV
JnRTzUwf3jJBVrpD1tUjE4ELuU4JZJ4+5sDCgmIoLm0xVfde0H+V0wtHWKvURJZdUL2Ow/SOZLO+
d12g5m0xdGfdtrN1gNvuk1lqJhTWLPxaW7hHyy1P1e/Drrf+ROTg2bTi/C3M83Kp1pp4yIbR38gr
9mw9ble00W09K2mP+dRg5U/lMJhA+7Xwqxl0dyIWbKK4Ygaq4rtGxWv8Y/ae0UXgvFmhzufRW/pJ
TwPjMeiBYfSJ/dbrQFkU1Af2BirSj6qfsItEoGAq1AxDr+yGovMzoz1y52iXEkUHqrVdjtk3zylD
DKg8Z1lpldj5Ls2+SxBL6ntck8nXgKFujG2oYBEue4eYHVoAJHspe/USUrsNtRBvP/OouMJZoVns
f0uCNQ9/7VvZag2mXal6MsM6uYyKkc1UteFpRpgVudhXtTU+s9cvDr6IgrUElv0aD+e4BKL9Gi9Y
L/ynuByvDEVFRTI1d2oS+ZvU1QIs6PXoOeh0ZdvG6B/YXhQ/90IpDpbA/FL25lqisO8YeSLNva4r
cFMfkrtJm4s4Tf1Nwj0MpUsOfY9MwSf6Q8aod1KO/4H+UAYjOciYBIjIjtqkLlADDrV1hI5dHNru
nEmnjKxE4q10uLPXwsLypHhrcLx+qWYBfZKAKJzNQ5MPM960OahGmSkwxtY4yzMxnyHofxmUKTnI
0Gc8z6xm2/+YJTsoiP811WvMn2aJYPpeTbWxE5oWXdo0tlc5dJ+VWaCyLmPy4ENt2InCxdUKEs+l
rrqWBS7cP3hexrKb4o6/8McU3MG2btk6x9s4eS3PgzTZzMSVn4KK6lkrewLv0Jp1qKw6I692FUK3
i8StAww351eIeQV5bXmd2+z5FYyis1epp5F30lv33po0mHbaUH139Y8ij4ZvZpHpS96G9EJp2TwE
GIRtBHa7l0CLTTzSanutpC47S63LXiy1g51TinY3zM3MrJBejp3qIHsRc+iAMgX9aVTD7MVs03c3
6q0znO7sxYjYyvOrOjQBXxs14VXrSS3ewPAhbxQY0TlS3PQR5tBFxk0nz0FoQBqecFR6s/tiNbpW
9oLtu3Es+vCv6V6KxFiIivpZt5L/ON0H1PJmTfltOiLsxtG3XbG0Ux00hh56y9gl2xPrI3sBp42+
1O2ri6jRc1PVytVPKKSnTvSl1QPnQIqnwdOmiL8M7Fo3ql2DluIzWbiKVW/F6OEwp1fBeWhwZx/Q
h97VIxZJij92qyYozJcptP4sEtwpyuQeajJL7JmEAV9jEVn52dGN4SSddqUf7xzi+44dh/kvi94f
oarEs7BPIw8Ia9Xuq6R8iFCnVrdwApqfmnjHtHusoh7KVs3PQVzBMPTcdKUbBgqI8yFN2/cEuZT9
2JUYB45NlF40FMeXkW23G9mU49S5Ix0FRcRKz24XqIZq5eoJKLxOH58GjyxCpNevOBCWVMhHcwUa
aU4oILiNJndyN/BQezGbZBGbcfNq6JZ68AZHWcpZvi/aZWpiEy171dcReb9XEi3hKU1wUoPj3bB6
j9LVWHvFoQ5Va0VaM9h0CU9wNAY6Cx4jOzDbuJ3mCHXXAHJP4IfIknRU/+OgTvf6LJOzYu3tLJq+
4vmORtmS7GP07DQxyCy8Uj/SGqSeZ32PgCGQNranRz3DhnYYDP9omPDZkIoI14oN596scvyKJtLN
VNPRRzS/9dyFKQ36SFtim7AdvMLew922znXolit3TMRrJcyLfCEjDHYxXEis4XiQFuoE1CD3oos8
s+ryu6IENoXAX+Jl1bgY2OMunpL63A0KG85ONbtTZ9X9SZ61WfTXmd2bylENgYoz4DP821Dc0ftb
b9vNuipWQWIypmwWt0G6c7GyupXNej6gu1JEr7KzmOEiebgYEyd5ksUvWzG+slTK7mQX/gHZSuBv
sZWdLEGS27XK0FUO6UA5OYiFf8XEzlxh1AS0KYTNLmPefEbefa2ognIxLoW3eOmJetdRvV3IEZ8T
khBpKdceSlCa/7pImPJfcUJEfuaXkXE5K+4cY+XG2JHLjp+uzgsalzBSi3u2Eu1znTl34diBBJlb
jpY+K2ronmXLrvPvXjprcoxp92zj6I7XZDGdzLlZgGdelIbTA51gpopozVL4bndo66l7jrtgXKb4
5O3lXDLeWEtGxrSTcweVG/bYB8b29n/QUBjxOlwT5FyHItem1dVkI3v72DOBPs7+eiUWnFVqYaHY
9cWLZ0W7SRX2u2Uo1ioB/AB5KCie4A9eb3FUOVYx+/mTOmTNg2OIrzIurxOONeqcbjNdrQzudddM
zvvQGhp326a6BGHsni1hWqQhNDQEm3RY1QO2kqUT9FdYmP1Vmen5FY/JSXWBnP2Im8IMVhQuTVZo
jJAdvqlhVpGhwDKH/EJVXIRdx0uGWclRxlIjjhbcMc1VuW8iwN8aq/h16YpxH1PYfOrz6b6penyC
GnKBo113T5YNGRGHgFM/t26hADWTCs1Z2Yrgq+FlnvRH2Ry9KFv7STBuvBgMotO21iaTzB018NpF
MZ9iHr8xqi6YlzDE2pndo4HrLVZNFADCmXG42hRvU3c6ZIWtvDXcUs2UFTlb6x0io3y7QES+Nam7
w0Qtf+YhUR9RiJ0ddomjEfTHiOuNqj2afZYHq/EalKV2DFlmH3V4Mk5Lhlxw016Y/VA9ZErm7oIx
GrZDlIxPqRj+IPVv/RFZ3EfQS/iSF0aycUBeHEimh1ckcJGTsWLrDyd7sNSh/dYILH5tz0rOrgYo
oK5BvSp2ahzRRqgXHusebnM05cGLe+M4J2aA+8/Bn05dGdXbMt1QH0bzce5vTC1euvNWk+X9EkMC
70T+2nBWva2Gq1BR7FWbNvYZB++WPU/EryUoyl2n6zb4Gjp8swYw2pkDJEVu1jsZpKLl3LrNIIBs
4lrdYkCpa9Vq6J2oujU94J1rbmdjKSy8xiblbjx8YO5SYdMQTQ++y4YTkZWzbMkJVA/V1TBvVVWl
aFMWtu2yTOrqKod4PMP2U65ZCx014AdzPvgC8Q0/i929bOqdn5wDdQfj+QrlnrR+9WKivuAvIM4/
qPyX3wI/jrFLCvNHFe7KWk2xGChQZdnb3hTs2S3558QN8UMi9/IY+KWy4IffvHdl8tcVBTWQf12x
Rjdr606ZusYqVOwMLUbToqq8V4SYPypLr64BTALsHt0XGR51lfRKOrlbZx5V2PrWFKH2xG57wvRd
mHzWxDv0cVcDWO4DzlT1a5au5L9hcuoHS2fLC53Ozgu42MnwcxN3S2VBEcpapuOE0VJvVKdIgXC6
GefTbrYCkodaK228QxhTIIDSLGTwc4yOcu/WLFJ1GWakHaUzsCbGXdZQqIr4TS5MMJrPo50I6kAT
PGA/99d91TgvjTV/g/IvGIu5Z78P/7y1AG3ualZ7q8Bo8y9jmTbcWr1s73tKuHI8r9soJbhr4eLU
lXY8qby+2/KVzV8zRE/aOXFrQIFZxUWM/SdCtPemb8cLrM2mry1IUp5gaXIv4jihfOrDVvwh1SjP
pODiTZXx1sNGm1Wut/kc10V9ugytVF9mePP1bdZfx/mQlA55dL/4aFM0QGRLxnU/hEVajqxF0V++
DXOTqrwU5qsc9RluRhY4psjT3WdHWZDAimwAjPJq8vVqtdPAu+pZ/LXo/bXBreGc1AM+V+0YPmRg
eZbCAoU6VgAY+iAv3zWtecH0MvzIdKqhouWu62rbrNUKtoCGfxBOjamUYn7oY6C/uuUYkMFJhyfR
x8MqK0rj2iEBsxF1VN+1AkaJ6I2Z0Nl3q0+8fBcM7dIpXCh6FMyosPRBfSe7a/igOMP0HzUbxG1J
OhgpnjzGJi6/n1oLHx0NGFemFOTeY4H5G0aTfNphc2jB473CzJPDI/Is+7irg2VV9/mOuxSyi3Vk
rIL5hisPTRMVwa0dm1VWLfQaJvk//ud//7//+8fwf/yP/Eoqxc+z/8na9JqHWVP/8x+W84//KW7h
/fd//sOwNVab1IddXXWFbWqGSv8fXx9CQIf//If2vxxWxr2Ho+23RGN1M2Tcn+TBdJBWFEq99/Nq
uFNM3ehXWq4Nd1oenWs3a/afY2VcLcQzX1Ry947H52KWKsSzwX7CEyXZUUBOVrLZaqY4Vpjv8JbT
CzLBu+hedJKtvvbsJ2jv4I1uvTorSyQvL7IjFwPUqjJH18xBqMvoknXb6MWr74TO3pmSZiWbaA1m
y8pJo9NgFMVruwJRnb7GOsWgZNKSpRykxl23ckmF7o0sfM6c7Dw1Q3XVDK/YuX7eLTQ9hz4ug1np
QFcLvJNskVKtrpWmjOusduOVU6bVNbe7r3//ucj3/ffPxUHm03EMTTi2LX79XMYCNRRSs823BuUc
MHX5fTFW3X2v5M/SFF7PwBRlk2ltpMV81KkvchS7iYTNNDsCX8s+ipkzIw9mp7V4+sQfQPOqez5y
4lHcHn6MMudMyY+Q6lsGqrxquyz8aHhJ0K2YPMoFsgU2GDJK+BI0SfuQTQ5kXsb4ilefI9MgK3L9
+zfDsv/tS2prjhCu7mhCc3R1/hL/9CUVgB6njq3it6mqm41mtOnGYG24J42ZPEd9fnGMSP2aOSkF
ltYMyWcH0SVwE2UhOwrHeEZb13uEbhwdutQd1/FQYrNXNY+Yj2JZOSXBQ9dEyf7WDObSgawfqCRk
t60SYTwTJC0czB89ssYwouce91iVfVYc5JlQdPvuc66c9XnRnwYzX76uHPEZ9wbgrEgH8n0HynEs
stE/2jDN81s70LGx5N3ayl5rHvI5DoG84DbDlTM+u5MozawlpvP+f7mLCDHfJn79urq6remmsOfN
s6Nbv35CtarV6JlD7u6UsNz0qeriHoT+j+NCqCTNwL4Ua7Rz5FXdqWhcSPpd3rzatQiPetJl96EZ
Zfdagvtn0rvGXsZuhw7mhx8UGJLO42QMcduU3EXXbmWzHa3svi+EQxI1aTajfHHPKyjq5mW3hhLi
IYMBTTk29KxZDJWCLrMec1qCqCdF6tTL2NaKk5sU8GB+Om0QHN5Fk3f11Bq0e5TxjveJueO3aZ2m
oYy3Q6+HlzxKxBrYaH8f8YtYYcQYP/kdKSp26d6LUvRQzIZJeUuC4JuiAj5XhHNCb3p6gov1UBla
s5sARpHmbOOrINd5lWdwZb5zAZQZf4TyBpHDqElfDHcanNuEovRhZqbgQj/nNx20Qo80XKjwa8xn
wbfJysv4K2kViMk2Iku+WtpLw+zx+RUmtN/5LLYnpNrlaT2F7i0omwDNjUPzpxlT+/WXYLXjOR2Y
rN0mAMIsD368M5xR2VPcjFGwVmp9qTkBFgCQ6E9I4HunRGm6I/lmCPC0ZNzyK9bQP50Cal6jxj4d
PsfkLou2lWxbwvoWGX699fJmH6pF8ByobbEyyb2f8slwzi714aU+J7vbdDaUTMxXHjH5huqhsceQ
m/qo11KvrKzxBtOXyPzB87Hoc6ByzkD+sXPJs9bAjWQn4Nvo0lfw/U1vKpZGlY6LUY2wv5oH641L
mTUL38F4N6fJ7dUzaMm/DlmGAQ17XXvLPnUSi7pL1XOkActDtn0jx1nahzo2wcVuYuduzLBmHzwr
eHd7WB/xaLLd6Grzag/ouLm5Hr5XXQ7xyHMS8DGG8kiZ6Wx0nvdMTqZbuNGBGtF4VrxK9dcd3pGU
NYGRuWVx0RV4A0jSYp2dTuVRxjKwnGhdasWFTMVzX6AdUbED9dds8UjsgO3cjYgU++vCZNGmZOAi
5Dw5RZ65QQSRJuGv+bzW5CAIn/BjWSdBwhsbgS1bG5MXrGyWy2utETy5UY0/w3LIj6ZXWZfaFtZl
jEDT/f2Tw9B/vy/pulA1w9VU3dBgcBu/3peGyksbv7fNr4PnrfXZR0GbD2TeWrb9nJmI23lg0/4V
LJ0hWFWUx3+KydEt6LBjnCsGaiPzbNmWZ8GArLw6pRSfJh1pwabdkP1O2EJa8bkKuO3JQzdkEX4Z
8hxZBVVFiIdRsu1XLqwivzvKOTJ+GwKE6Bk9Kx9FnVpTF7mZwWfTMbr++/dJLid+uX/rlq27jmk5
riYMRy4Tf3rCmmWEu7FiFV8VI8qWNlmhbV4WeIsCZHrrTBTs0LV7yR2nPZJPRr9gjjsRSolqYU6X
ZFK8q28a3/vCGvGpZf/CcqI+mGJQv0RlsZDxwNPDHdnQYiObWoZFKAiOJ7J2+skIhup22VIrWJA3
anqezCDdJELrMV5Iwo1wfId7b2x/6ZE3imdQ7G/x1F8aRZu/+2PsrHuMgfYJuotfQjW/AYwjtEpv
cdzM2y8J+WQJ9P1tfEZcAobdUInQcTiGlZM/znXJVZGFxkY2lbHJL7BSdzH5rgLhZQHDO+jyfdTm
xSMG2VRYmvpjHBVt/feflvNv6yGetTaFMJPPyxSUMX79VldlrTtUMYOvXdDiBK3lXyar9u6jtLTP
fV71i8Zs+7ehDcAP+K4FW9nRntHI2WCJ3b+Z3ZBsnVaEW9NIm3UdgHTRwZcctfngUFk7yqY8k7HA
FNRqbPsQiTi7st5B0kXlZ1PihXxFLBC72IGbS1+qxcnTxv5UYJbx3IzmJaii6YIoUf7sCvODekdz
J1vBnKRsiqA+ymbahv2ycu1+X80zS5+tmj/p9lb2huDG13pa1RvfFekhmCFnYCDbUzfziaxZO75d
NnVfn0DtAbWUEdn3OarsBTLiDruFrEZpqo3679z0rbm+lwqL+hi5zQeeY8UujmqSKYlKCiNWGarH
3Ty0bvyd7UHOrN3RvrORcpsWppHbd3llnKvcHPfl3CF7ZVxrLPu/fPDyg/35ZyrIUZqaauuqwWZN
+30h3CNF3fWur7+Pwq9WuVWAqDWV/naI+cKjRuK+5FVkbdhSRHdW6Vj36YTwro3AomxRB08uZmcA
B2ULPJtKdevcM8JFVoOrGXukzOQBrajs7Njc+/3GUFiM4jnuoDpFqmU4dyyJ93//pf63W7UwdZWv
s67ChNV1XfttCRkbZunoWqS925r3pYbUfNdwl/npMPSo88F31FjITfYiRVz6DtRIvzIyz72Wqcg3
Mdt7jJTQIDWz3DuUTmgdVCA0uy6ZpjuvG6pNgTXzFfpZv+j1sTkWoUYu3ijqHaBrUELJtHa81Nsb
4PcO8qxQo+52lv04+0+9n7HPcRTW4v/ySPu3H78wXUs4muHopjtv3n97pLGAm9izj9V7lKYfWXYh
Pe/dDVFkncMZyyPxOaZI4xWKR+bqMybP4tYRJw2DrduEEo2ahTyNphlErJfjRl5ADpYdKNnM2Q/v
OFK0Hv+CencoDJTBGKC14vR3N/i3PFWHepZqGpN1Tw4U3AGEUQGgB26YqC+21DGZY3bYane3IaC+
bk19HuKjubJAa3ZEBrbOrlWdPgnHNA7SbAgn4uzqq2azMxHRhYBFUx7k2DyNb2NT8P7OwiyDducr
w6aPRA3d12m1RTuUdyDlnfdATbCndwDjkSGx2cSar0bju+9WbzdLmAuoi2i9c60SxFjF3IHYEOng
PMguIGv8SzF5iG7OHdnIGq/xRszAzSC/awd1Tg/REU3FFwNA5N//TGz5O/jlHmCxpnEBttq2AwhR
/z0zgGRloqFl+24NIMfLOiT5hbvAOlJ6+6U0vH5l1rW1C+am0oPhVvUmu5O9PLpx7yUrPBam+ZSx
xJTh0QI7xcPtG2qg9kurgf9wckNdyk5XYMPi8VPhMPc6+X3Q90+4E5VnszTtO9MPxbJFWfkbMHcY
Vfr4OtUFqD9cU/ZZ6BdPlVJ9kQM6JasXVjs298g9xsfAn5J14g3K1yZcyAG5yNxV4Qbj0SsyF594
j0f/fGn89J7YB1hPrGL03aAruJFJ4qWTWqT9/J7PF5mjrapF9f04H6D//BWrMqO6lwekUn6OycGf
c5Woq2/jPmMiQimJNcUv1/r9+qUNKojtpKB6/mjb6jmAE/KW6NgLxeWQ7fNasV/7CN342n7rGjh0
SadWqDV51ptdYgcOZZEFfAeuBIMRRM6IQ6+EmlBn1rXLBjSvE6ihrlvuu4LCH0IhCT8T3ccuGrp/
BH2uGvsjC48+eHHz5tERYF9EXr+4EATuJqNxHoGz6eveRdwtxI34cfSrDps7fI8ipCuWLFxAmA/t
RY4dJhy8kkrxYK0y1tcohlX5lCxk7+2QN0vDjab7hI3jyRw0fSt+CKVIvZPf5E8+RVYw0p62WDFf
P0Nywm/zf2v+drkWRt+qNIW1kHOlzMrn9VIsxw5qgaVRbjfrrs/1q1loDQUOXlafz4Y5JnvVwhW3
s78fl6MZvnFVamzejHG3JNxdnvq596y3lnHrIDetnVyJkJe9zjxanhWDDziFcTE1okmHBDGxFgNF
rUb38pB7DWIGXpguZzTNLdaYxrS3sxkuPI9r54PatPBbYnH5nBrZrXIWU7vso1GsUTd6Nhx3vLfV
qV5qfVdvZVMehkxrF33npPuuKaZ7GdNS4MEKpCfZkvFidPe5U4x3n6HWjNDPb6NrppvN1cw+PI1S
cZ3gaESqdXzF1uuDeqN/dRXNeBi04NyM9vBqlpYOmgb1JhxSfh7Vx9xpoFaex7QAlw9jcBmNelou
E//sIW324KrK8Fj7EdkGSoZbv5uGR1GO+mnmHzpul5XkJ/GAAucCUpCxXa44kFF4OGnxo+AZgS7/
eM92uXhUh7RdW1ov1rI5unF4n43lUrZuI8ZSWxq+ULYwlkkx+uQSEPayq43uGfoxFB2rvz7bYRNp
70zD6uu97JCHpAf2uXFNfday6quFHC17Glu9C5KifNBcxLPLxuzvYtvRzl4LIAkQafktQYAsRdbx
S56m2TZDT3FnqnnxjPXXvRzwHgrfPgR2rYSo0cHrcBvjbnCcgdzTOFygwKZnyACL2wiNlcxRiY3T
5wg5zC8yXNSsBmSyoTosliuHLEKANflgDvN7llRHzUdEPkhpJlbj7bOs19eoNZQoa5LQsQcv/aYj
oFPG1vAdoyKAxVhqPnSTjzxO2lg7L1JH7r2OfRuS8JtzLfsPi6KyZFdcsywd9zyPUxQrvrQwvTDp
GxAArPO/Du7c/IwVqcHHOBMtNyDc3EVALfcVq76lVA5IKxvdPRUgZlTm9iVQeSxLxYBpTB7stBSn
ouddnooexWdUG98nZ6YsacpwTlVSegZmIsJgkwrye1k0WvkObwj0UeDmcGna9g1qrpVk5fsEyH/r
1VOxlc1EHIrBAx42jOVuGo16IycjCbnM4bl96RUFeScvHtcyHtThrok087mY1O6Q9Ia5kpfRKvus
JqQLvaxHOqBFdzIxLQO2oDe8GdgYL0pbGhRN4z1G7u8yrvlgt8F3S2OD4TUejsE8XDSKunMx7FvL
UYVqXozaouQLAvpOtwoFxc5+eBvNBgmAchHjt7bsY8d8ttTWXgxNPb02fh3j9hSOX83Ih7deie96
lO0ok/iAMJU/c7iREQmdS8mOPVhQ5t70eVp9xH56rwydfj/5YQZj2hyuGbD5JYQJbxPHYtb2VVpv
N4omZ603BPXai5JFhX7ixTWVzFvoGgzBird0E2c+KvnRmwhUlx1WWSl3Xq8pd4ONDlgsyqMMfcbl
mdp7PX8UC87fOoxAV9YTL7atBguHrim+OEmIbI+heM9jpicgml3l6uaFf88Ox1noUDioxBKz/D47
myK4p0R5ilS9P+qDZlzUxjcv+IXEsyzbWobkIQVog03L0B4oRZLBblkyuKoWPPcxgFugLzEokjZ8
RqnDvsRdyf2KTsuLh0df/8jLMHwuVFGtnDHF88gdmrthPhQiQt4hq3aqlzV3qmNzmM9kpxxWGnqx
NCHxrWXst3FlMmB7aT1B2tFOlVCnY++mJQY6dfQ0DZTBfcAXHyG+GY3hfXRmEC48pKeot/rT2gcx
dpsEga/cRIm2MIFKH22BcKwGI61DsFLvdorRXG9NVOWN01ijDrOw1wZ8u+cmw8CgKviZRGZaPZcQ
BdcYgwVbx7fK50xHzpK7uo1bDE1RGhiJOjmil3MztG17F6AlvZRNp+3KAwvM6NZEUdE9wksEfzQP
Tqf/z9l59caNrdv2rxz0O/dhWgzA3Qe4rJyVZfmFsGSJOWf++jtIuVttecN9cRqNAmOVXIFc6/vm
HNOQT2rufY/VOzca5W9IwV9CJJpPfVW4jlcK8y4u1WqZWYZ/jfsvW4ddL596qegp8g/yPh74kGIj
B7FCns/CkNXmCodttJX5b2coQ33GlCeWXjkoTLLb74rid2/8NKQyjt9CRnZORDTCQxEM/qrMkQi/
WamaLCMj5hcgh4Z97Ap1S8wiP4BcNx7SItX2uTsMV9NaUee8U56f3qMCjh1J0UYgpnJyb3o6kmhP
KvfzXltJYS7CtUcSz1617Tsod/a4nlfpGoebjoLeahzS5B4ele4kjRQd7azyL6qqvHExbB8DP8m2
OT6blQGY8tHLbIWyXy5DZWGv3fpH1a+zmzrlCiI8wDbTZrPQywNu5vmC2j7W8G5XeV/Jm3kvXxYo
93EZo8/iKbtuWSJTetDB6F3MTv/b62IKTFbzOVrTr1XiGQ25rW5IHMuQJhdEdkVGcPZALS6tMqke
waU/4kzi+xl2Czre9rM1ugi1ppME3pNN7wuiwqeTfAullkas8ePox+8nGVa3sMrceva6BECFGVY3
3vRKier//ZUQwVWPaek9GpInvSZF+7dXwtW7HSXD4VoqUIlOzfi5RT8/lEm9/odJ3lTryOZm/XtX
njaaqssGhTMESL/WeZrUzX1Jxk9hhr4G+LOJDmqZqg+JGj6NXlhdAP+pD74WoWCtyru+YOjTDe5y
PggvNrHGSK3fT/HrYR/qqIrm1UkwuYFCp/HB8RRWL3VL2CTadn5GEJGoLPKIJt20dwjCS0QEzZXC
rHxP9Sc4Z5mbbv2YnAVGa4A/xBgcPTvOHD9kSpkFPe7SpCcZKzbu5iO8/hHmW3s77/eJHeG16/O8
FijcipJBjveD7T9YlW0ATNGYjcvGxi01aRISWke8pdiDptVKSsNtFIUheiNW7bjowWva5nZe1WsD
Z2heqwffGm65ED+olpHemFGb3kRMOVBi0sloc34LCy/kxxukyWHei2KkOf3+E1S0z52HqRNq27Kg
VmPgEhKfylmhydWkqKyOGV4/bCgQjhrd25ELo5sAx6oJ0w5PjZD1g1GmfKn4t2K0c2k0G4O4ctNn
VbbCm7zMopuCEOudFYmaNmKIsdyGJSoDJt5UciCthixvv8gtN+Ym0eqLV1nQVvJxF0tq+2Vsu3E7
CmScPnC4L4UGeWOkBHY2dBJy0Ie/n449pN5ZFT+dbnq2vMEha1tGceqIJ3kYkGfPp1f5mO1zuugE
cHFYMckpUj0pjwnq00frx2vadhUdLDvVF/NRngDop3B1PMzPAROJpuawlKywX/RUAq9UCHNXOeEL
Hpe388cmW6CJ0XqgbfO2+cElimetQ9d9PxWcs3LUC+NRJkT36JGvuM20BN7btPSx7T8t/f44M7R/
PJ/919KnZ4kCW2yQTtNrla+rVnI3oR8ECyZo4zRLG6+VxI/Xommz5cc2T2nGZdso2mo+bd7R6mqx
0BOz3XxsM4UFMG1Qi7Xoxu/owMFjVorgl+fJO6FRxhpFB6m6Cqwb+O/Zwkj95kltxR36MR8RjrRi
AwYm2SrOWtFWX3///f6l4a9pzBFoqxm40Cnbzvv/1jBKDSY5gVr7T4BqgmhvmNtKS+8weNWvhtVs
xFApX2XPEgtfNbVLAVN/V/qjscHsnx0z6PdOhnDQQWHFl3x6kMD6L40IJei8qlb1+fd/sva5a6KZ
tjA1ipuGZumWLj4VzgxF9gKfrtTXceiXoT1WSER40OOczGfTrLdMkyOnk90f2+TeJOKbPDtHTfT2
yUyrA9Y+5OYKFivaCJinkqR78tDrO4lI5FMHM+xWGpKLkcjdU17yAalEymwTf4ltOvdS9TTUJaXN
XidfO4u5yRu2pRCbyJ55aX6YD0Sp0JFbFWT/INXQrE8XJv7hlmkAUTZMna4ofcafm0e46FFipFP8
gMEFU8RFdqQ/401B3iya00OietnRzfGcU8Defdo+r85HfBw7b4tFBqs11sn6m57k03Efqx/nZjbG
HVxNIUxYvbvRgJsffGE/YRygBlLpAwENpifWll6xdzoEJ+iixzl/NW9CrdXvuJKOsGnZOT9JJxPj
VFmBvgVH19/IedEB07gSYcZTSi3fTa9soLZMJ8xPIrmF7yCf8A7zk+AwG84R0XHzTlE10crNO31u
lBxiaoQMOZExRNPDvFRXeuaAWW5Wn3akCax2Zz7Q4KeyUBVAsmWTm+D0onHha0F7Z8bGcOYNuWmS
FrrX9FD0Tzimotv3/QalUQbJ1XHeh4hFTdP6mMVk3hhFDcvV8xUyGzT5GCvFj6V52/wQTXs/HTxv
m/dWtW7uhAedphu9/CDbDcWHIb4WSp5TF//zYd45WgDv15k+5Id5/WO3HII0pmnQ06S1yduVRmmt
TXdeZXqQ0a+ESpOcrek+jIwmOo11euneb8OI5NeEtTboFKa9U5oPCM6UTiKqivlJ2iKRr0WznvfN
RwXJWO6grg4MVKZ7+X96VaUddoGr/3jVMOnlhdULJBvJOELQJaAxBrn3VKH4wZWW2xeMm9ZlXu3U
QXpSO6r4GgCGY9ur6SVJ62/kC2tnqPL6eV4yXJ0ZICkZRpHrTBNHRDjzjpB5PjESVbGaVz8e5jNK
uK4fm2SaD06jRGBS6k46IQQCxqam1tqXDek0b/t48A3PX3h5EO+pHkcHGF4kAE5L80MluUPmzIt0
reI1bNRL2PjxMfRSCFhWnq4sPoZlGeblKgGzAVUCHjRFrh7jW/PmFRn8jK5Nb6uaunU3qPLqfbVq
mmub2CBV091sIdKS0kuRt+TRcbBvd805DccjxZ/45NHDA3sqLMetde2x71Vj1Yhq3MyrGeGAjj4O
0aXwK++hZMSi2LH+GI9Di2H5p7OM9irBJMNwsw6pC6jVM7/m/YC479E1snKTdUx/sszPIVoGN/MB
kN4Gx/Rd46oP7PYg8gyEcG/nz6hBpyewcslapginDoCF1Ktm0Edn3oFU7JpKSX3ful4OXQagbJSi
Xg8sdT8fIAqY1BJFl9YiTzVfRImrt3edzaTVhdHGzLlcTyacb/0ScCIiqwgDG0NmbesGqv6gV0iz
pt2hFaHmNpivJF1prCxf9PtJXIzvC/Sc5EuHYibO9fIyNYFnzcYML492fpUn+HLt+tBn3g/Dhtq3
3+kn5NdkoA3nsihoTyHBfKr0caUEtXSBtzDcDDZ1pRwN6TZK1f5GhbJ43ejHed+8pVTMHHWSbyzm
VWoX17quG3syFf1dFWjaOpKV7MuQVuv5vTD6pl349Vidk7ighTcI8f72AmJepmmWPikaP2pSeeRd
7/fFrSDwaT4zVSIQaLnAk1AhVJJ0z17Z/eB/xavx/kGoLpC9zoLRqZHVcZHjIl0YJWAEqQV5meqw
TasCnxzm1sJ+XxjmBZKE3hf+2jXI/5tjfn0JnietmnIaFny8hOSp4h9uy+qvd2WSqTQZkatuaob9
+a4shFfbidH097o+Wpcobi7EdxRPSkM+ZgujZTOvpmA7jFKlYFbSGVx0DSXIoVu6mSe1EW+PmS9S
gHiYBKUQSfyfS5Ju2owyhnAzL73vLYx/aE2CKfl52jqNrGhLGiYBuUiItM9zHuYOVZGjob7Tyw7w
JtRdudSUrakD45yXPrbZ/2HbfJydXUgNdQYpoSsFMybeBRSn9+1YUHmMbXffqvluSMdQ2yi9a66H
hjvP+zrpNGt4xjBR+vipbep4qVWluS9sgKKiug1NKWZUZqS7wA8SLs+shkP7nfRF5Qork4bpL/g+
H0UFIFlpFklm82rp3plIWh5zZJXrtrJK4xz3aQFrLsgf1YbxR+XX5D9Oq0GeLT3NLe+8ZNSv+f0x
5psEOoNJ8lJmk7jpM9OzIjfe+JCcLh1d3qPp9ut5bYga+zIvlY0lQxkjTy8ywU8780bJSJ4gaLm7
j4Pn86lSreXp1Pdj53PjhrvxvLHtSR0PPA2XrKa4Gy+QC8YqXf5ICdhECZDH+/lfEtr2DZ1LneJt
0N63dUqFl3+RQV7BAk95D3ErNcVTngTf/HBMXoIxfNLLTGfY37t8QS0UoIRD3k0HBNwn7gNRcKnr
bCRz03DpfXEeQ6lDxCerDE210DX+iI+BVak0ubv4GEpBKCVzAXfcZmz0ZG0FY7FjPG7d0Sa+1rRA
+5YLN4KY6GlnTfPzs1dU3ISmHY0/nnN+WPe2nHo7MyjbddFxwanCl3k/rWd/NcZE0uu1PGUzuN1K
Y/h/jmPGFZ1i599UO3zE5dWC9VPFnkautJy3864vQuKBv0ws1U3XmNXGzG3piw+8Zj4gJj9qpXZa
uYevHt6lAQWa6QllTy8X1jBaJ9zD2qXKW1oy047GpeELyUq6Vt3KPYxJUiyNRNhXYYfDBS7pQ1Vm
Ffiy3LsXzA1yTxkeW9PMj0Opw08a0uERm0ewrgMtRZHP3iAHrCoR/XSe95Z4nkw9fYSy1J9LYhOY
knBUFIzjZvAkYEhNMD7WYRMtZOJvDvNJpu2tGtBtd1LVSVdmSpLs/ML4Xnam7bfL+SRCF+Nl7VrG
DqRZdSpD2CzjMCLsqKZZUxBq9x+r5ET9WC1ytzxQWvr76rw3KCk5zOfWU7pSUHiUdBN6j7ZO41/4
7j7wWvFjkVtfO+VTF+5ewcYtrX7ZN58huWKlRYaMJmQXpa4rvhR9VYLsADiHUJWSfUSDplWNXZxN
aDo3l8mVMsNDPrjiNhqtm/ftsW1QdUNJbNW9e81o+nXeXjEkWSQVQABMS/FVUue1409SE2kgriXx
Lf1ijEV3RidLHkQIVrdtENYA512ZaW3u3xfJqzH387pLM2ZD7CaMHG6ywHD0UzqAsawKonretxWF
cQrkUdr/TVwzbfOU6wFJu8vFguErKrc2DJ7LzrsxQzd4bbtiQ1Jx5jt58pwQEB46eXNhZix8J4tC
iBbe+FoN7sUore6Z9J3vY5kpT+qo91DBANz1lL0dKPFgdl3TBCkYM4PAwGZzH5JdeJqtRZFrWpwP
mpcqrSYryrKSxbxNKrHMOJLPcyTzc9BBCDbwO9/m3R/nWR3RY74/ZqvWTXrHBnOO1zTyVpJR6Gfm
uDJuVkXZpXbYnNBtgYkTfnUr+YyVrbFsv0KKu7geakVHWnpp2767m4LJ1DQ7m2YXk+clysEfUf5M
/qd6IJrC0JLMacveRIDGA8U+bCI5mXW2FzIQwcyq8vRXENTavedXX5Qpn21+sCcnceMlJwLipcO8
aT7U8IFCunBOlx/Hmj7Jg4rwt3FYiqWqDt5FTeqR9CpjIJku1k91KLcr1c7SO3KxVLy3mves9Uhg
KsbQThvlywisz0vWRxOBT9Hv7QD44fxMpaf8eKZsCmjVDEndGFIpTpS2MhH4J2taiRmGnpJujAG7
dUWwrkxpykVgjxnrIT5E8jkXKCGpmoT1loXk2E9LoVIkRy8v621GAuH7kv/Xtk97M6/qVjJWftQB
8t6mNor7Zlr0DVneS4KHeXV+EJqVGqv3gyAbCpWgDQ61IkNZZEoeXLWgN2NLix+R/Kh7S2+qpWpg
dYaXARnMpzqAXS25smKNHNZpBzy0fNnZjbUvPN9+KONmERt6T0YKFom0a4f1vIrua0eSnLgj2yek
XYwBLIa+3ZDnylvN6DsLKvcroe3BIskmQJmkles0DtIjWF60zGB3N8XotdeKPQ4L38e9Lsc0H7Sp
wuRNtaa6C/SdlZaPH5vmJavo9GUwpRnKBP4oUWIdSSS3mPTjm4M0JxbqtDpvmx/GnJGLg+eQiEgL
OB/EoOuSAthCoR8GSDcHpTCvj9N6X3momOZ17uJ/rntJ+ajLKcyvVP4iox9OSjl9Y4IItDMVzJcQ
GviRbtygFTbWvpUHB8NMvFNjTQ0nqS7vmyyFfgHZ97V5juMoe0tVNKRlqVr3Epc9hANxffK6Ut1n
ZhJt4qIpbph1gvhIivi5JXBzPktp84s3cLVCuOcuuLRufl/5U8XP9iS6hLptqjJlYVsITebr9HPN
ixql31py7r6IbMIfjJp3SKj14YF5Uyuvek6icfVFNGCuQwLWF1FwGlSi8ZQKW7EklODSqP2OJCQi
/wpXY0SWnYOwrHaNvdTMPNgkeebf+OlNHNWXTPP0vSwJbU+1gECXLI8XQduggNExZTBr0peZPED9
6mOZSwdPh4MWxue6eVR0SV/WA/w26nb1BvsJ5WStxFJT+8RaKHtjEt+YMu4pgNJfVAW4Vqp9CV9R
zmpXY3ZPGJ2N0geCsUp/k+QoKz3KiqtskrK5l+yRoCKPBiZee7Glm5osMFZKBzO8pegB1VvtqosY
SOJyW+xIARTpgySbtNwhpDopOa3rBGXqsnPJp7L8eOEKJVtjdZPXnRtr61G8NLqa7lpKLSuT+vhC
ADJdUwHvF2aZM/YWzc4dg3iLFxetzIhuKBKZA6IXQycZalLAn1xl9HgiAcM5KZxeDsbbDmh0KJHe
OPjc87H3whRRI3OFjklaIbzL14NmqU7kd7Tuo7pYygDZSH6AJSN16rcoA9nXGmmxSj03dSSpSJaJ
p+Y3IWpAJAXqCYi1eqrxgkVK0JDI4C8g3PR7BMf2gQRDwOcVRjJ6hv5thGlyEfcqJUdy3RAhFuUO
Dt8SHibN/LDejXDsgTXkjtFTMQjH5iWRC+2IfObZ87WN6TNmMoosTB23HYo91XCv9pJjoukPfWho
e6+WzWUkwPcyavEWoWLXZEcaFT2WO2Z1yREzf3IsuEgPPtDXBkdGGbr5ra/nd0LUyV4EtKpd/UD5
+gIWy/jCtXfnW4S7kztu+ekp04zwsZTijWJ2HaFWQbXIaEde64jp2lJ3Yt9E/ZD7BMCRoIdTNnTa
tq1PjbEfkUGsJprnmlDfUxNb48nPEKhIJl1xLGzH3CVlVsa5tjZ7XezzInzIErc7uQNF2QhmhqWU
7rYZ1GuL+ajDJdnagS0FCq32t0pYNuf5QTUhJ/ZFSgSfXyK6KmTtoA0VUjnNPOZ0Yy8dSpTlYPjg
+01iaBHbLjp3dGr55BWWeMCm6Vi+fyioYu+lROp3g90+JfjHT7rao43W+Bg1BK4LVSNYmBk94kb0
k8u2BJDgjpa66RnJLhPVXASS9iJ3xUoNVG4vQ9+f5DS5qvEukk6PvhaTPHiMQauXUdoQhJ74KwoW
9ib2zGwJRHlp9N43Q9Xaf7isKT/XDLiqYQXQhCIQg2NR+MV0SWXNziL8aN8T8Fp7CIDGAf3IklTz
kIigGDoT0SGuk+JSdSgeuuRwxwRsqxZ+QWEtfn+RtZWfJv/zX0NKOMBW21ZofX52kvdIztWWr/d3
mzExFI6mJE46e20tf7LQDPVy1O3IMUK4IVZvvWlS9NLUdX9sOnvcZbq1KWSTETRFrC0jlX7vSj7y
pzow14pfQDkfYRs2rf8FRZJ8rkb/HFWmgtSgDU5Jo8abhlwIsZon4wQnPkpZ4DpqHt4FTXHLNdVe
eXmXkK8Vi00pa49BTOxgqMMQ040IhtlU7g4bu+HtAonTFIa8Urx2lySVuvCF3C4GTylJjjIxtUyr
pWHEq6ozDx5GJFIIEifpySYEG/lm14G/EUH9pKYjoL88u8ks3d6rnrLvAukWUlX4EPEdchTLfk4y
0HXa0MgHVCL6NvW4nGVSHG6Eq5aH0FuVk8q2ad7EoF/4duLJKuPV0EEzLd2oOapyXaPwtIkQkPND
XTT1KU4IBza8rFlAz42cSLYCqhbKFSh/iW5CQG5mNYxvv//8lV/usXwTp+8j6nRdNU3r0z02g9tp
FsJLv6em3F+1pZ0T9uTq3YIuw23lqwzSc2q86vTtzIvMvxZW+A/+GOXnAtT8HRSmwChOHY1QpM/a
eNh8qWmXdvodIZ76mA0oDElTMlsJi1ptSpQhsPFDVVvlLu+s3or8jSQZc+MzxiM5KDoqchTtI3Qn
TdAO+Oi52/3+bVJ/+ZlMzVJEHfxWNHqQnxunimRWPT7Z8buSxS/EoNVH5A4xOLbEQ9YJWmXu5qpR
eUIZsWHK4u38QelX1IDRC3eZtQ6E+gzJvzn1pMvCUhmkQ4wJPxxSedl1rXocO3I0f/9nK59qe7y1
oLplnJSWqthT8/CTnkGJmH8hBDK/ByW/DzkS3+ymU5ck9UHVcL1il5oGmpKxfhD+imr3Dtq49jWz
+h33OlywBPdx1867s9TmDuVKe1+ZQ+yEFjB/6P8Lha8VY0dLuQsKRV4NfrYFqCQv68o7KBawBpfM
P6NKlgSOGLveG6slpUZr01kUx7o6BkySELBJmtHExY4fXalP12YHvtinuXso0FuuCtcFXeIF7dE0
Bhog9F3x+JLh2WRh5RTh8JzqNAN9LISLSBqa1eD15joTls/ELWuXVdgW2AcHe+012trPRHmtdXWC
KT82Vz1BV2tX10Nu4TbDO+F1lMPGGoOYVixL3asXbs5Izw6/4aTzq+JZ0nVxKmIGZJJE3q1ikbRZ
4H93zDAYKB65d3jL7F2nB28NAyVsPvNgsx92MGvzbV7VyG8pU2y4xSp7oLMBlN0XWSMHF6KGVrYE
UWW1vzOm5pTO/JS4yIBIRl/fVZ3XrzqYXwvbEOmtDcZ8a7fNq4A9mDAKUJWtgoPsKq8Y2l1Q7DAh
khGa7t3haKt5tPWLTnGGVg9GygvpQhTxYiAr/EozJXJYC+CPnWz7qUOpX7oO0i+pTsef6AYlORBQ
yWAqVZZe9wadO7mtMt3Y6m01LmpqtrJQriDCT7lA2O+ysa7+4U71yUHz/lXW4UmY1KttOHWfHFSN
7Nr8Lk33u1EGPsOPNnUiU7LXEZKdtSIHDV3atj0bhmjPuqcQiBl6hyzGM8+1Zd3r7W07JfRh9btL
+FB+/0tTf9Z+zX8dBXQcPopK897UP5k7FVmNy6TIw9eeMEVSMIjp7eTsmu9JRsz70G1Vk+CxnNbJ
Iqfcuo6VytE6xMkzeT8fAVmFAzkcWrzWFKNao1Gg0hfUyXUmp/ZKHn11PU7TkzTqAj7+WFvpiSA2
L/Mfay45//DP+eV6Z9JcEDaCA8VQzV8AM5rajWPUd9FrFzQXZMPKrWIjdy9RGC9c7pTLoSnjqxoa
GjqJdqGoA440xVIWteCCLWmkeleVkn3trQYFbWRqiCDD9tbs7uzMeh68Ib/z6Pn/k1jE/jya4Y3X
VDoxmmbZOheSn2eMhhJUSUVkwavkAb4ZQSp2mXlfxyFDBfCla6NXe8eX3GyHZ4f2ELLYW2jDV2Zs
71PFELt5MtXK2kmqevR66U7tSMvKGuY7CvkUjoe60qy76qQp+S6kcLhRLG8ClmCsgZhm78tulB3N
rTZEA70MKMWetMhCuFKXpzBxyw214eguaUvKZlxM66Z//P0n90nBNn8RLZ3JmyULFa2r/UkvMyYN
5IQ+Cl+tRK1WdmR43MFdbN+Vda0FeXQwesVY4ZV6HSSCopp+Lw2VOCR9ucK9BIC4809aL5dHkfg5
fGvli0lw/ZVmSTsSC1up1h8w+5IGiVljiXoxcIoqbhcUVWCfhF5xHlP3ayM3XKNdJlX4XO9dfD2H
soFF/vt/K9+fXz5v9D8MWlSLL6mhGJ+uCWWXiMry0vQ1FkJeoqTtzriBbYK2W8/cBQwzL0kQLdHJ
pCd79G712n9zi1FdRLIq1rFue6f5IbMp7ULuAfYgUFZitwqbJrrmyuvucqt6IoK5P0qUe606WQVS
eSZQuQdUQXkUd+NZ52+70gEOBXy3trbukWkfS/pVT7vvHKVPgbnjPh2TZkmOA1SD1NYckVvYXWXt
vjCalUuPXot05UAoOVr+upUh7ZIS1qCbSbHH5ya3RupeW9cL/UVDaIhTeenU/GCKNd6IJHUG3ZAI
NUlApWDQuYB9SI/1RD3yErsgwh4gOFoa/jDRSA/SEBdLWhQX9IvZWe3v6noMtkw5Per0BqbuJM1J
GW7jBUJwdTFq9wwJkXhW3WtjNAe7KMny4eYDDNyhqRhdYobRzoigdRWSeOIkE4ffECVRxUV6Zsxu
HywjCw40sTKnjnSxVXy33w/W8NYHjUrXIVX27pTo6qrpq98UoC6oYzqEBvTHnJQOtyCXsobt13Nl
XwtGXVjkKHjIwH2mUqgupgpc25oO0TOHvi2BioXxg6GXZFpOCbyqRc0NzRDeGOVQ+UN10ts3GvT1
JWYw5IAR2cF66za6W0YPCP33bkmNOBuerVjyjlzBi3XvQfUukdY54QA7gtq4fBDTAw5ph4TW/Oi5
+TOMotcSH/hWycQZsLN+ozdNvzWhqXZwaS9qgKSyF8lL2pQn3YBKX1veVUfO1hWw1EWlJDckR2Rv
pset3ThT2zcfU2U0nIHWwyGV1XMvFPV2UPzNYOXRVcccE+bZUG+5LFHf7vyOCCEfJy16va0RUPoH
T8rYIk/sVcjI5IDifTh5DaWq0bKrK4/8s38Y0Zu/zCpMQxGa4GZo2gp6w0/X4ZZkSr51evNqEB+z
iPyBUVyCL8uyG66hjIAullXwhazWKlnuuRN6AE8MxVv6BDNujGB8SfpAbOII4HwoAI9/pephOmCy
7F0UThUqZk7czo8kRGIGAYXHJc474c1wIiPtSH9xDUfVsEl73WAtFW8A3590w1GuvkZxutUQfd6A
CMgIEEybEwwSsQ4z5W2m5uAa2ZBdou1ETw8IfFn0lFRtvMQ6xl2k8ZmG8FpdEog1nhh1g3kAb6gX
ZIcOqFY05X2mVdncNqGqLMb2LqHzBXetD1dyCkLJH9PX3kJpZPRtvfFcGkrR9BV2y+Dchu1wCgxx
VY95+T6H+e+fqHHVTJF7ycCKIQarP63+z12W8P//mc7565ifz/ifU/BCRzJ7q3971OY1O39LXqvP
B/30zLz6j79u+a3+9tPKKq2DerhuXsvh5rVq4vpP+t105P/vzv96nZ/lbshf//3Ht+9JkC6Dqi6D
l/qPH7smXb5iC24bf+H1phf4sXf6F/z7j/9bRt/S6lv16zmv36r6339Ilv0vQxc6A2fQo+qkCv/j
vwAFTrts/V/cdWzDUPlFCxoX3IDSrKz9f/+hGf8S8mT4VxiMCDhbnFURWzrt0v4lK+Sc2habbZLA
rD/+/Of/gP+9f27/GQaoQlP76TY4ISX4nwo5wjNB7MTn22ARFKqeq80k+rTIHU10e+kl1cEPxEOs
m8EOagjQS0N/0ca1WS0MRpg7AsbwwfHTB1XEpd8Ybq1JpmDHPuRmq3TIYKDgJHn3tqKdsqQLdtrY
9CtVA87gBzFWn1MjD1zv1aRdgsWCot2Yj6hV+o0NfsXnuoMb1trXzGIGYY6npY92fE1Vz3JiZRBr
ZtoRog9+upHyzNUZD2J1lNMAoVIi905thtxHFA2HY2a+Ra1m3FbgRjpVX6Ld8C+xcLdxVbtLqnfT
wBrDTNjj0KXz7PCx9BiBKAaZg3+lp7a6my7dUfIVUol/n+ejcbAKa6Bg1OFSRB2Ie2m8CoNQWUbw
5JfVtW909RG1O4HudE94NyJ7m2F5CKJwF2RhcDViZgwQSSwyNewvIrvYCjG29OHDlS0nCokpBjlR
iUsyVZO9psJ8dU0t3nDn/EIuBnWnLgXqNB6GcURunaUyqLXWdc5KS+E3a/a5TfKvX1YnovscQ0U4
Y4bDQ5eotwREass08R9t1DUrLk869DQJ0RXzvfXYvTFQuNSlexWHkbss5Eje6K1PFaWlFFEmyTZq
yLIyusmmJ9sX09arBdZ/p2tUuM268ugS0raqU7lcuJG7dr1gTdWsWBMitE4KVGK63TJ57cRJKNYa
bvkmtK19m2kFkXnEfPVxiDOw7L2NElkJONsCX9hAA8cT9l0uUkHGEHi+oENxY+Qwp7v0ayZHN1kF
2bbKv5ZWw5gSIvLZlUzGOVNO52gD1B3s6qx6xd4OqfwZhk/erJx+LaQtoCzvvgo3ZjouVS99CSk8
UjW7qQm0toZwS5mPQZXov/oWQVExDckuAZ2SyMqlA9I0GLmyrUlpkRkbreOS6zeGse8SQR42vV8b
FEJsZXvuZJPj0fym9whoLObkRsOnW4jsm0mqNXeaKF26FhE/E6h4S6/ilGRDtDBGlyjaECCsS6Yi
DtyFiRHc6Qv9Sc6D11EtkyWFIcAAub7uJAZ1OnlvcU4XAl5HOEghf673rVU9sYvcKymkBmAnw5dQ
U7dqYmywZy67QgQONRf7xkzarSa9ClgAN1UvXtogxrmeetswrb67PoMD5ss+b6h6XXXWbcwNd/VA
+Hi+TvmrnQaXHe3PbtE3xlVJfl6XLZTKDmA8I+srovDQgl6kBg902vVfInptjq5bXD9yAm5U7atO
3hldf6TXmW2slZw6nhJly1JMEwV8pF16kxldC+Addm7b/D/2zms7UiZL21dEL7w5xaRBSkklL52w
qlRfQeC9u/r/AXW3qmt6+p85nxNWAJkkmUlE7Nj7NchRkpcqTWK9mQ6dqPlzLetvVW55VISJF2PX
qYE0baCq6cJ3Aq9xUaBPpPQ4gjY8UdSbqLUonRkkNEpHEe484gWSs7ZWgehKrFvG3PqmS06gx5O3
NEN6mvUG+0vMqyjxCzeRiw91pCwEh/OuIaYPkK16jCVKPrE6IUyDgGNRbp4Yzb6yoAYxldMvSaPi
J+XNmzGAtFqVQJPaNMQJ9b1DMvBGxxMoemvMGW+uOTFDPaV00YvhJGacyZTe+IVuIInVHN/r+N6u
I2wOokZ60NUQrvjPvMTDsUhTPcCJhq6DKHUFoTCQ4waJbJkUd5SjYIcy2+zEr5mtoWen1zzmuk2K
bGyB1qw425TL/Txr8tYppzMUBTedIu2S2lLJt2k7H8chTxtBVai94S1QtQFIVNHJSircOdcNwoSD
BmOZAAwj5vcJ2RRSPS08R+uHLi7Yl/8ExRYDNcjc1YIJWXU5glXkjY/8a7Oz5odiSG+1DM3kJaN8
ZsZd6xdRKsFPjl2lk53N6jiE1wgyPEMvr93qiT2VeEi20SkDTermgP0oMsRTRfLPhnlkVmh/IsCN
s5ON7LY1evUwAi5xsK8DMANfWfK7TBoPaaR6EMbHWros8rL6mhCUdWegEbVihlYB2mcxu/w4GzwZ
1QyspbskdowPspzUWLi14jBTbzr2yxIoDgZ8yBWT9EyA+eZTEh/6pniOWMUxmc0efqci0KJJ8+bR
NMEHp6qPdSsVvzY/qIUqfZ+VHPuFTacdNU4ZGUZ0gOb6TQjLvnam/mZuqiaYu/lVGnKAuMOr1Jed
hz0ZFalS8rAuX706SWzPUDKTtPhtG8c6tjYLg3KpaZ5Q8bRFl9vrTEY84ut2zsgwI1MHJgaSumY8
21X83JiSFTRjC9KalZQPwUFz06iqD2KxEcUebnLqXkeEQWN/MiWINDEyz2J6Sqt2fV7tU0e+2R80
gShyFozaRPkjHU6qze/Tl2gJm+PJXobZ1efmthxRizGcMNa6Bskn62JWEjOiKcLIhr5YsslqcZrE
JIAoOc+jmTyBczoglOYK0znKOu5Wdj1eg07jVoeYf3YlG0MBEDYnwy4A//yIugCfqhr8Ojkw+Oa5
sZleIIRHfr3ywnqVLKxnCgXHMjJoywOw6VuT7IsrMZAQfwvpJFDXIr3RIr/Vu3kWLd+WwnyPG+qT
7TydV6GQzSCtNFcUxFp58aKWjlzJVGTrIblEqXktlqK/7ozR62VoumUELlo03xcK16l6VUaWEru1
/svRMJBRlkOVJN1TAm8WMQzGXKTfZxSDqWE4pDIAQKlAiS4sVkGmwVSatUuEAzKlbpNEjObZoKp9
MTgn2K1/Of1LkRq610Lm8eSJRG8PYQ/zprOCvlggWcudcTssPHgZYgmmnIEwnJigJwnwPYOZn7Y1
ZViwWtmABZm6Ke+huMnYov9o6Yg+WhevI0Bub8nRUhhy019fLbl/XyodO4jIvquI3q7yYiHzvJme
GJnzriAheGhUiwhoyh5TSXI8a5u1oRc32K/LTpjyA1qg8gMr7iJfK7rXVdLkI0XxiwVpklc+Nlhf
HOTiL7XBsSldjCOCO+doyr9jOVr5Xc1MWmYxMpcWg1UnuvSEeAosIOcbxabZM3IiQaEvLwtIQ9/q
QB2Xa5O7ctOhjibPM4FOt5DWU89pK/F4DErkRdTdfRV7VM9p5vPKsjxIe1bUehWdbWsVXgUR31sd
xi6iwAHt7POs8a9ni8QjCsbCHdGPd0YxXNcosvpA5aFw4BziowFxGhzHQdYfr0UFLcAc/IOXVe2B
YtAN89IcWJW2+LFl9jyRPKB5Gb2oumuuw+M4j44XdZN8oXARJal1GMu08tE+eTWspg5KE6lQu8ML
fou5MvTql8nmp047ntooxDFxA7ZQRc5ht6GFW2tWesYiDwMMGQ2VFYm+oCX7ryhYFaQG3tjQN3Q/
qgMpSm6daYyZwRZuqZHv17w+9VF7nwiUZY1VwS0dx1psHd22689QJV+6oV/OCmKTh7SM8s1ngVBi
snxpbCgzDM54ynsKYWgb+SZ/plfMpgNaI87PcBjxiX3NiV2OMGR7X52RPbJW611BdmWgbOW3ZfxD
rEOgjlHnKqldHuesZHbL56tlQHlgYcnhFer4S+lQSIP2VwUA+EmiTNS7qBZtYZtOuEmoGQEpG6tJ
u5l+TVr9fUnMQ1NpF/QFqcfnlD2TQXtt7PI0ZL3u62kf1oAvGNxsnAAE4LTK8bbEIRCsQzfh3aMq
CMmMAw6LU7LeQySe/bxo8Ti3qtDo5scMNrM/11AhjF4vg3a2NVYdDSKj8gi30Mruu4rh3ZDSh9Ua
DXLHUGScnhAcIvl3Icu3JcHKNhtSu8XYJycbOJuN7JVn6+em/WfIiKah2kU/oUBgT6gg5Ej4Fj/X
xJFcY6wpUNj2FStX+XGZzoZAQa8q24Ooug9ipXcivXKGyVpV+hBAGvDRkbWCdhm6ACVDcGax4lZq
HLk96sReImHroppNMG7iDDzWUUGtUGbZ4lu4UcWLvFHJzMsQVchYT9HHak7VARUPd7BKLSjTwvS6
7pD3uCwpEZx0yCvJaB1sRSu8BccOt8j7W11vXGMdbYY4uHUoul5ldMBzq6m3lIENuOH9C9CRwgX4
8l50E9U4qb5oK9arBaoRrmGUVAIH5LaYGL8NS3qREmfAdQvISQzfWx4oq2jtempr7RfQ2IexYSg1
lQuIKZaIpOKQd3GCPJNv4+4gC6snVdhdl+ZGHGg1dEuBII9Lex2J6CxlsjjajfYcQ0Bwm2Gq0J9B
t405dGUV5lrjlanejjGxRCyroVbOphe3uO0uPbanhvSBzoHcE8qW3agHXVbUQcWDfNCjyG8l7HmF
9COdFHCSBsYhuDTiL6sRk7DYUYIBNMdBleNQD3oW8/0CJAiMgts10DYJapnPlURxEwIxL4OXRCoK
8+Yyo9hIjd1jOv1l29ZN0lkHcrnOscrq2UNW6k3o6osiR/2DY0n3cklllXIm6XOEb+InC8thNxPR
dIhZsuM8eVKbex1FEc9Zx5WBH1e6uF5cVa6/K9lmFigy52B2RFnpike7PkDWrLJHxxqvEQxqT9Wg
P0oOUPi6XVD2cXEsfUxTze1mMs3N0Fb4VydX8iAyrDRR0HLs5nlZNGryC9aZsTB+SJ3xBOSbv119
dYwi9ZO0Zd4jjNIUEEpKGUxTKnylrpYDykj+mJthhi+uP3RUsxJDh+SoQOet3np4ergDy+NBnd4n
kVRXFUOBQKcU9rj6sNl75zJILp1iuYy6mzBNjRDhTu5syx9XyqND5s9Gn2GHjXdElX6UcfKSYpx0
jcDEZZUoazNfzsovR2rf4yEK7V4+6O3aHMlaClcFh6sWGpBaZbjGHgsVbByMzQTGjcI9ugMau3jJ
M6PYTFFxd1dm71O/oDY9dTXwg/TGkqefQ/lLnRzHr2Ddu/IwAATMRs+YJiNATcWbTR3zJdxM/LW3
DiVlIsqR6eh21Y1lTtG3iPpNYs1tmKkYZzUKZb7BvshiDli9SUEhYbFl2ODtow0rhq02Jug1+QGZ
5ekyoEk9mH6V99c95XXGVHJUHfY5FHce1amxzra2vhSU7aUs8oqUwaWKlEtW9OqpJ+IxUyX1x0li
Ho3tjUdV30RbXBJHrJuwsr4ohqQfe3tRGE/l53p0nlqNnmb2z+in4upuqh9TFXMg5VnWm+tpK0wO
sCYv0LcCQ40vRV08jjJDlEA9UkYr1YuL9GGmZI7hIGkZL83jhxyFOtZiy6VvSA319YJjkCxjVLqK
10yVu3slQQgoLafvq3GcurQ+o5Xwamqzd+md/kGsyeNK/Zh/lAFMgGREPKAKu4H/+rO576fFzwzJ
xrMk+vTUSGsAYJtpZ9sopn006XPHfS+P1SpslLI/2np0B6jIWwpLPkdJCXAJeecDqL/bUQDRQk0G
j1ldOUdKwVdYYOTwNNGccvvYk3s7JopgJMuG076YtKkUHPIY054EJVbEIxuYdNOvUusgNipmG8Rq
ctdZ6vPQtbFfg2glqU7oMI4LSmSD8TGBRkyM4ceU4/gA+8JFEb2kqgMPQx6w5S3yCcCsiGzubGZg
aoCy93H7YVrz2ZRWEhYGFmi2YgT80mWgFDarZjW73bqrmzhodEkPsgWSUJanOy2yLtJkEkNCxfJR
rzwjtkcSSMEMMJJP6Gcs95FENr/tglHO+3vJaD4Yiko31kyk8oowm3JkRKcbOHl4Vkqy12bxjWpd
tUJ/mjQ7O65iQMk7QTSg5tGu7SJIHHX1ZPldKAztoAmR3sztzl1s9T4HkOP3Vv3G9HClyJi8p0BV
ihTODh7ckPThLJpovR3bWnF8K7dvst58c2r1tXaK+6auAQfU48cwO407VVeiwuBIN5XhmDbgLylG
qDz0DCsrupIuoR4PrXw3OO1FWUb82StLIT8LkK5UalBb3Y21yNrJyMuHVQoIyb6NhpQdq76XSLOO
r4WWYHG+qeljMYcr63DOBdj5RjtgoAJs2sAt0W5WOGh5Rg1Tu9E19RqFbGQuRr0OJ0ej6Dgkgy9b
Yx2q/9xoZVmH2vaS/RhlkI468VzC8YiqcJoLOBK29FEX6LKBdrnteJSO+17UFE9dYf8QI1kT6sud
D+ELr9Ots5hw9UJdtvEW7jrPxkMqBJ2uhX0oz20dls5EVmayfeQ2XrVc5v5Wp2DS204iKLz4nW4y
Um23Jc3rdBQra7/VUlYSIRzrxyXPWRQlVHNjDfHC7L3S128oYvNhho304bYpsrjiR/nnvsIfhVRU
ct5vcd8s5czv9tmfMdwinQ5eMr7qtdQ5NLHfqnO1WbugqDbOpnVoo/YSd2q6emJL5rDaxLnOftk7
Iy5iPvyU9gSxr+IO+RVwcf3H1bfPho5PgjS2i+Gq4UNyqSyO+zc2rAG0//477Ptl4kB7Vpd7Qxt+
OKN6NSSkTyYMt4/GABwlaUTBXDtPWDnohFOsxyDlckcsxuIp1J3+PEHzO0p4MFIO5073UWTfBTK1
eihDxl673eJ+662WvzbMVkwxQxc6eHbiSKcDsdL7UxlVgW0x/CZgFliZD9/6LtIPs5FuBgxFEefu
vDDgSo5THprSuadSUYbjolN3rsYjMRhjQuE49QliI2kpowiXYpaOmtm1k0fV80pGTuBKaQdWZHMy
BQ4eF6Ecg/3qWwvL6nVBuSeBjxHun7PGLWsZ7IYYOLI+tAD9hYaEhrrUqaBbdVP2SC4u9WmLMPbx
N0vUPnTKDsXM/S+sSfk3DtFollBBTtnsrX2zP3FI//xa0bQESYXFAJkVEsy2nJ8+u8reX7aNai4M
mLVleUvXV+FQ2wLQ3TbYO7wZ5bTO8muRDjz5WgTOHcmddNA27Dd+gdUZ3TZc2WrjryIe1LDIjRub
TMEB/sIY7hvcPqrA6OnyFprooVY3Ns+8NlteCliKqbeLyXcz2vRrKDpCdRZXlTfk0TGbU3E1M7H5
Ss+qZ++M+6benue9lQCQOPWIIkpticuZ4QicqRuz+tys26PxAYqAWVYZKqDz9ayFg/kkl+Dw9/9B
ze3y7/8I2RxblT6k0WApaIofDT6x1yz11utOR3bBQLvlGMvr06walm+IAntsW7ugiapdGoHtpaQu
eBQmz7LBkm4G7v15Tmmlo5Ga9tmaK+M6x8bexWs9sGsWTAUZiWtEJJ7XXJjH/QUoMHZXKhr1+zml
mK47M/o16T1jRiMd4U0vRxD3aAlP8ai7UHTGo0ZHgyBfFjejrqFk7nSnjmyoMiKY6sJqTC6NQQ7C
mAcEgbLtW1W1T/bqgdwCGdxNckLdblpuqXHV0jp6BYHGJZlZlkoju5K+/nBAOzapNlz3ln41duUp
gywCOZD0RamU4Pd/VYOSXJvQZVDjIu5YkyU7izY9Ib6H1VfP6nmaFsRteMQVcD+NehnbwfJR7xau
nuXXSdasp6GBWYv/x6FnieVatvTWxBj7DilZzqq4sqPSrnBniRq/no1vstOhETEX7/VCtseQ89eh
WafAqHkYkOf+EG2BTMRmA4t9/XEAdeTJ18Ku0foyxTVOY/XVgAKyq6J37ZtKl7I8SWLqmtS8PUC6
xdXXxkKswtVstPLL6Bog+8Z4cr6RuAVnAlEjvyoUtD3xcCMGiUdvEEx1G3bVWFQ4aJ2kEgrR0oH/
SIpqnmQ5L1CUsfPPjWWT5HQMgrPB+mteLOEnBgAgRPncaonVEEi9AkiEVrNt9tbXiaSr1XCOSuBG
VEy9/YSMnikAd6Pwv163X2V/sa6I5478+qGRJTMcIRCEKiBXHOi3JnYA0mnRsUOVjClsZW8/+rVp
p8r6fFPZwhOuEIzzlFEjRJutsOx7GSWzbSYhTx7GkWyHqMVlB2yfTi3SXjkR4QIfFgkGeJdj2/8g
uaJzATw5AcY4U4RB1UKPcWotYCrgf2F4jDUplJk4zzWj6rQwbBaSnpOUn0zPirPpSgEurKcTgskF
waQSTecNh+71UlYdDEYBF67Eh5FgRW12L6LP/yK74lVm/6pVDd3L7qG2do8C+T7StM7LlNmRl2sI
wNCrSLeiYxIlP/Ma+aDZyjENnGpKb22gdoW55zBDLcvflemSorhgZGTSRhiyvqTmH7PcNIHGT5a3
3YdjUfO2e7QttMfUedUXEuPC0FNw8MsTU7bqWk6vestEpqtqHyzE51wYW2ROetbZhVWAADqiRPCY
yPnqkcwwPJZHwVwVL3mXosIO8LDUBiZZRjwDiFTX1fwKBum2Mr2zOzC6ebJV2JLHsXgXxWgzrt1q
C07WtlzcVqok+3URITK5dfYqkPU8YBysz0o5kx1qCBbWxFNSC4FWdKdv7A2x2Jr0+k0DUM0RISEu
2KJ+Tat/WVJN8cs6mU16py3o2qrIolJT6X8wM0wHW73NpTmkjn8HBOY4pclrs1Bjc/LHnsIpDxY9
xnTbqXxsLQSMI5FhHFbxBDBSHh0H0VaWDvD5caaGlHM7kl0s55bfCL5wV1dkjHNQ44GMu7rFoAiw
0lA3YniNrFKmUth/7HrR+qOm3q0MgPTgKGhZ4Hpqgx24vMoXQOFvPYrYqWiCqinOMyDLTcEAWQHX
KpJDVTY3eUU1R7qT1BqeKiVvJ//WRH4/IIjaR+WNqTiuAjQvmZ2fo1XeNFFKSWEU3wFuBPMQDLU2
MqOhQ21nXtZpAXxeoHiKdiU5rSctMfzwCjUPn2yEP9jjUSHlV6WSqzt1YOjqNYlAAEa2fJmi8ThM
hJ+aHFCFuCZ9Dp/pJv+F2N8JdupTZLQfqP9dbAj52RRf4eb03JqAbs3ryDJ+IqmTQTBwyf89zMDl
Wdxk52Z20qtFMmffMOHdr6OmwFtms7f2DeQa9WqxGUuLJH2vVwWYoEXIlulrcgCE8KIaUeWmG8h+
dpKEynriFtsQQM2hoY8P8tHuUC9vTo5N9DYvThvCgOlC9F0gK+z7XWetvqiIuie1d9xsHmYvJcM4
TPomHsvIO8WZ9pYQe7h5vzBSEqshpTWcyFXwZ/ZkS8N226gJ4PSkXlJ6Z9eiB4Cpr5T6QlObEPXC
NlQc1rHCLPED3sLCfQMg9luHttSh7kkdu2IL5hZbq1evm3+ggYFXSsEixtpWHONYn+zIWo5JjVLY
4qC8hKQbgc92cr5NuyIPybjWobJtYJUToRXy2HsFqWavaPD5VEUJ1ZW+UiYqetqopLpWSR/OlBYg
rSnzx1Ogc0E5eGOJXTlDsOONiTGp5MGQV0DGraSia05hvG0Kljyh/K5t8Xa/Sg92yTcppW3K21/U
FhQMErP0EjVtww75hpDFWoeq/NZEAwRgWRsoWR4F4GARTsUNkUJtS7Ro7F/qM3qkGKQPoDIw2NWG
qxmOh6sOBan4LULVOgiN2MKxnvnaLxXjLE9xf3SwUc7dr49PtxuhsEelm7EFw3aWQgAQzQbAnSPJ
bbgf21v7RlIRDqTrEx85c0ioYp1mC2JGvr5petezci2fcbkUV8wFCik4kkwVkNOwrDQ4cMMAxVmQ
Eh63YiHhrwmyOCQViAWmhejpIgyKQEj7hfsmXumwsTQfS3LD4b4xkk3vSUpP/f4Nu7Uq/ZyQh0xA
qnp9LJHGUlJxELX2hOd5rQRzPuP8Z1WtX7cy4/QwSjwAxNqsvVhuCDMOOtQ6t9+ZgzkSVOHUOw87
BO3/wHr/X7CeDk7uP4H1BP/Q93/F6m1v+TtWT5Gdv8kb4wm5RJ0wUAeQ93esHlWrvwH8MjeYnGo7
sgky/h9YPetvMgV305ZtvHVNy4Gh9g+snvI3TbVt2bGwMcW6538F1VNMjVv7TSPYkHFrQ9BhA/2B
2dP1Py03C5jS3ZyZ07WtbdqD+wJr28xztoaKwEJRXefKK2smu8/+1DBE7J0q2lvbRqz5S9mDHZ56
BHkoauEDEjnLGO4tFEGKrkjCXmrKcNhGyr21b/Yxcz9mFRN17P2g1GTD0VGTs4x30CGulsekGuPV
c7b8oFwqcfsqq+smLR0d0m3J/7VRuo61+r6PVzjNUS9edHW1AjLAZdhut5Ds63T6JcOm0Zjk3BRJ
9fVtWbhvmNPn1Vu3/Iz+1VRz5wNdlS6Iu20VuZ8ex3X6+ysxRV2Is7J08dNxaDeEHBWw/RezAbef
EL8PUtuk2rEf+zw9NQXldMJegl5W2cbCuN+bjPVfuzmiMrlbSkkaNjF1JlKu5ZoZMjVamvG00vH3
5r6RHKVnIGyw3YnKQSYGQsGh2r7510YxtzRFDK4UUuf2bxgrtiBYf2Jmr7BmTqBThGju16w/O/Ap
LGpNBbXm7fD+gq9XocnwbEybNj5A08PSNPfLNiVr25S8t5R/tsSgsUD44zTJ+gickpYWB2lWHqNt
Us96/AwpmnCdfV8dtx/yt1NfV//tmqW2/bRoJTcuqiCK/8en15+nt4vut7Rf4/OT9ubXfe5vLOpj
vfCsZVKmkqOzlc8W8jIUx4wcePfe3E/vm2bN321djoKvQ3ur2C6wt4xGwgW+Sj9f8XX86w0GUPuw
qo+FpDD7l1uGpYu3mfOzvR/+2ljbs/J5fj/4b/d/u9TeFM2UQgHUHr/esrc+r/PnJX773P/STJ2f
WjFV5z8/4bcroUlqkn+H+v7bu387/x9u/rc3/Nb8uunf3vpvz++v/PPW/nylgGri6ghOWMRoKKPQ
/b8e77313x777Bd/nhYYQYI6+pfrSBW9Zu86i4XzM4k8etjXpkYjRg6kFTULV29n86gypH295+uF
f1x2P2Gu3xJRG5iW8yjslZe9pWwJu6/dP45Ve4QJBrQK/0tzf+l+am/tm/1C+yW/dg1kAkk2b9co
9svtTWMP9v7zp+8v3Df7x6Dq+CgNU37YD6kZhfHXvYlLySgHIDiUo4wcx54uNrfkNgx8cucpam7h
fnDf2LmqkyvYT+2v2o/2YjIo9K5NR6k5xd+v32R391OE4eb6sDdlIy6q298uo5qgd+ZawRBmz6l/
XktiRZNeta3AWgRtH3/JFQypQarU5vxDtPobpr6sahToPUmhenM7/MggDHltD6RnzH8uk4zaT5JQ
loQUgy+76k22uKpzxI4RAQTXuAmvh5oVg4kfxwMWjUjow3MF1dVYwW93+fk1Fh1UzyLaJBi2KW3c
xvE9G73v/rfHun0K/ufm7/lr3vv5js909r/sOl1CTvqPS/8PLoPs4QATxT7tV3b2yXa/y8/mfnS/
DAVl5v3/fCeFLMIkXbB1+O1uuhl0B4WDep/J9my7U8xFuLf67at8HfvzNV+nv17zdaxuTNJVX/v/
7rJUP5g/93d/XeJ/9zH7Zb8+5esy+zFQ5W9FRuJ5cVjF7EtbdZtN99Z+bN9lBr9TcEs6fB0fk47F
8P6Sz+Z+Kt3n1f09f1xx3y32GXI//fnK/U3rNmPurc/zX/uf10x0yV8k7M5XBdMTq5LQMK4NKozv
iEQUiKEV6CTL4AAKshPzQDKmkyfNxbcTnrSymahkMjV+DTEc3ay9NIGvNpor+HyQv8zPfWAmFoJx
wPeOUAXwoMZRaeyVo1MjnpFl9rumAxmpRZh176ZkAy+sizMgM9WrIkAdunUPsAc8nSwhJtI1H+m6
oSqJMAKh3dhmvN4BqCQFNGNb3pKHyUXzKFuU7pOqe82F9LFzaheFpHi1GjdwhFFspMwaGy+dUzpH
oCFOYEyWZ2TJUYfwD1B2ckeU0Sn1L0HXgEmPsG1ZJpOqr9R7BuqQiZ4dChxPAix0p0Np6ac6a+4i
SfzKygm4/lphqWia1ywRyGXhfIXoDXrAORAow87KK0FE7tsmiUJVfik0dBgLUV/LSxdUBPDo2VgP
mNClZwOZgKTVPFC8TlA4kCH1Hnz1OIl7U1klxD3yzP0+llXhJwNYzEWSlYNeifRaTOtrlYvvFgZ7
gQIaqXsY4vqu0SklNUi1yUVQW9s4ZyCo2WqDWy8ox2ZCznwD4Wh3iCDLWCvUgm+6mZ8acyCdorYq
eL2q9IASvFcTq1qb9S7DYrSpEGnfVO1nPjpaWETJ+JRDtbAh6t0XvXldClDtRjST1YrQB/8WFzEm
wiit1POvulCoyDVtBIO1Gfgvatj31O0QIFpWNyoTce4XzmZLi/Qh5eSeQRWaannQKdeiXNgFMJMH
z2qcj1RBz1DtVPsa/zjfMSmLGk4lzomlvo3JN5DMhVcLQQlYJ2db1/1RiWCzxJQTNY+sFbE/4LXD
IPha5jqdZ/zlSMykt+OARd7waj/ICB8fgaFNLsWWv6TkFDUwW/NEfq6ctTpSdCVTSd61W7U7KurY
gJGMJHtFkhtUnzFv+e/BG+tkdfWyLb3eBghR6shIlHl3blLSmCIVid/YreUnzeZ0Kyw/iqBbGUVz
0pz+Lc6GX3WJeYHWoPxQZLejDIl4gXR9a6BfWIFLdqKbWuvhJOHOvDjkv+f6p2TG0WFy8kNebBiy
SsYseVBCp6t/lY1+ZwyRcqhrHocAta4Op3ZRHx30DdIRTE+r5p7ZAXWjdI8nelE7YO6F8DsMTfjh
WNmgsKdQRxzpPKtyX6/woGAxc50I6n46vfXr/M3swXl06MUCMCLrsr1jIbvlJ/JyKStQRihvv9lG
fhLKetVbFvhE+QW0Wusjs+52KZlDon237nL7ysR0CXYM+Dx5KO4cVQc3uShXappSv6RkDTlD+Zhh
FgRwR3LPQCHgbi7N8zI7y6nNgUTXNsD6OR++1fQqKjkFaj59lYCFF8XdgjCQu+kb4UxjP63TyBze
orhWD1F/sLRYOTaG/qgOc3PdpP1DqyX2aV3DYsXFxF0wuvKg67IgI4Rusri7UBwpksQ4zlp+N08s
/8ZMX4KqMp4SacAPYF1O40SldUaOfBxwzwW6gjsU1Yo1Hb8jr4skPGrYLmmplfoxaDVUDQEztYGB
5chgxBgobYBVHtQnCuN4A/aafh01Y+o5yzv2Ka6pYVWhW8jQYfDI6NZyAQGvA+tQMFl6c1DsK7Cd
zZnqlDsgPLYYDAlGCzolGfIXxOqohQyVW3NnPqm2C6VTQCdjD1AhocCzUiB0ZWV+7XsU5Yx0OtX8
ua46Jn+tY/QXJIWLGLHRS+eHqGxgYMNHt3sHaEFjHWpFavxe0iR3rvpHihM8FFHVurKE4m+vaQ/k
oXV/FQ5WsnYZMBQudxP5VQA/EvxYBt0kybNDXxi2W1ebT5ZVH3oQAAe0/oGZ9EHTzDeRZr4WDsL8
1LSha1Ewrqr1zV9K9b6x6md6H6yhdoC6hlSwn7PXO9GhmnTWoxmJ2niNr1K1Oc5tp7ryUo7eXMRP
gm6K7NR3pVJwGe4pUyiNRZ4eyTq03zLfGiFYLAiwjCnYUEUyr7NYeVQGwrLeGa9l493JI7R61eSE
nyN54Si3KbUUD1pUrBiWUQqRygxcLMwA0+mNB+iJ42iDtMDKu5GuUNRw6WnasUEvxrUdzCWXGrkM
xBLUBYcV7KXsIDa/4a+m+KKmT05R121Cfup5Nu7sob9p5qz1G4tnbwInBqE6O2f9Cyw90qmWJ0cM
d32/QQDTylvGDvCw4xwq+EauYdabEr3WokeVAlRs9XMLN21Ql+4OFkSwpHqKOq4BVQPtmHVZdMBH
aJDR8QCAWLI3wazwdIHY+3pE5cXxBkDqVEf14zJGz6u5VJ4+O88YEayBnoNxztEw6JfoezsYVyM2
GP4EcN8rM/Ovos0lHytGQQ44Lk8RKwE3rtWHchYKXCjRIvZN1T2RwVTgG9bPjnLokyZDYkCA4zTV
t8YeFM9p4WdSqG2otsv2aaG2xRK+eiOjVqDGSkQE2+QASPlpRjLUVIqncp11GP8lpG3+YavLATY6
63Vj6z2r9e6xBI7nDhoyEY6GYJldTcG4GBmYRxF5nV3a7jrFgVamt+09mhHzDRXlg5XOfVjRN6wM
ECwDSe/343cYbgHyu7MvzAiVnTxmuoGmomdy2GQ94G/yFVMmlpMYkCHtUvEcFSlViFS6sQb9hz6i
MI6OSSjbyfZkAC9R8SBeF4QBWrQANyEfnKeuo+2XrpXxhtw5i6WakQ+WnlL3U1DaWGdqtvhZKwKv
Kp1AoROIc/eyDi2vqql6So5Edb8+Dmn5aJMgGhiPyaM7h6SjcFqmcBMjQx0CHWvFIZHNINZqSqFy
hUDY+P/YO6/lxpW0y77KPMCgA97cEvSiKMqUvUGoSiV47/H0/8pknWKdmu6/o+e6L4SAI0gRIJD5
5d5rf6hru1l3XXfxjLpZhQNkzE6vHixb/6g36l0Z7CYbxINtYBEjq65do6PL6/S5T7UTO3HajMfJ
IpNqycMT+avfqpG3UrG/FWo6+47lHGEi1SdNj57MCUEIHFvSwaO3dPpoj+lx1qf3DCOLXzuKvipC
7dAyCukbZurghiM9NkcO5E/vxix0nTUyZRBDH1wvcnxDjc7B4CIJdvF+1A7axQK6+6ovlBiYeREc
aprQalOesAwXG1s1ia8Y/MxB7gBw90BSR78i1Bfm9egvfZP4aAHbtVkb6qF2pu1SMkjNPW6TaxCH
7CIhuwZVnyNCIjSGsly+uCgDy9grDS0ftFuRbR+D2r6rq32RzTGYGnUdtgc8dtpd5y0F7XlydpNp
Vemp4ntlZezoPmDQ+zoiMHtoNXHrhB+xs3EdoEn8XsDJDu2I0SvMwEvovtBjq+jW7cq22oGxwBKB
4nAyGVRTiuo+NNQnfcwRCajFs9X3b2E7ABav1FXlRJ+zBCi8O0U6Sa/1Ro31fk/o7Gap0SSVUYIc
27FAoxznaRFMHO0zpCYPf05tb5K0OvEcpLllu3zdVeL3JUBgaKVYoqIKnnzL+DkmCM3Ci9zWwh2s
fh26+auC7zg0emLUjPIp99yY4Isc27cV7nsh51P1Bs9TsDDkGCfLRh30h8RuLlnIwzgylENPUtF9
lQxnK35rXP3coNT/ZBTQ6+MjuhqDYXRq3UvyAxJWiQi3oXEEjnrjWgvXKIgIxTGpmGTmiiaaghYu
iPBrawz7MlxZ2jFOizilZfKo6ZhlcRyelYpjlF1DpRvPA2ntqMHJVN10WkalYUQ00BMAE3d9uHOa
ZTOGM/CHSN0WYfYp6pdwVzQL4mT6Pzr1ig8d+c66iU+z5gLztN5iAItyx4RXoE2j136OX9SQ8M0i
GN/1Tjs53qAB6R/e7fAD5XgUHu38PqK+gPFWQxdUKtGwnIzNqDngU0pi9Ox1ounePiTRRGnBnXTD
svF6Ndy5yn3ujeiM2vSeyhEUO8M8ahOu9DSufYbkDyFV4T01+lerxEg1dou1GjCcRMGyc7z+R+VW
SEuCTaTG38G/Ihw3bYo2XkxUHULTKOvexCDnFpfMnQsxHZQBknybh0LleN9tBN9l0oPD9+4thzjs
xuaJmXWkaoePLqSWErEAkowPZjt4aPxm5CTO/IISibPaf9CIycFTgh3FUdPzAF+Au3Ts40OGu5Zs
Mr38WJr6a1SOJ1I4VnMJ8GZ2i1UFXf8MzrFdpZ0W7Qfd1HcNwT2xoj02Xapc1MQKLhVGsgspmFiL
YV7JVeM0HJqJlNnrOs0JK+Jrx/xwe1WoB9E6byYS08SR5IZhMV67xZnWdTesjWh5butn+DfjZdTG
Xec0UHILbMTjkpIhD0KVDxJ+UCqgm6uAVmxS984G1uu0mhhHNflVUSI4D9oUPnZiMmfBI4JIt8jL
OyccrYucUI5cCO5eaImWzs91hT3XJDZE/OR/resF+hEHsL6rXWVVulbwALw6eOi5GCunvvCj0Lnl
wx6YYC9cFjGhNMtQ++zMK7mIzN64JI0T47dvr6tu61vb/BTT/D3KVa5S65cMIuE6HzFtyXVyYuiB
fmhD7KVyl9824A+FMnt9Y7na0kvGz+eyOMg3luuCaCS2rTPwwzTVWq6SG2OQnow9z8/XVyLuPjsO
cRFhlDxSKyyddL50mhY/jvUEq6gODiM8DHVOstM0WSCexMRd+F2VnQ0Q5te6bB4KoqeB7Keqgiik
ouxyMpT+mFqpdUGnYF1f28c2wzmgAWZwLn4BuoeTmuFUWKzK3V2Xm3Kpt02ZmX4lt0eVpdMymi5J
6z7ARlg2AyEF/HZ68+J5qfJggVoSCwbdm+uErtUXsBnLcTYz3iETJMapgAt8229KB2+fLWp9PZCj
lvZdmMcXjBH9GdX9+npFLRWauAlNiZfl7UNJ6wtzvRs+6gkpE0E43cnd5ARiso7ssKj2clHuq7lF
t7bqUQVGzqvkOn3Ws7VSpvdZj5XGU0PvkpHrfEE3uxwNo/8aBo13ket1AAcPNv63IHFV/g+xW9DP
h8rRI8KZeSW9wIsao9JB1D0j04u7vRJ6NnTC0rlAZa83WuQiQSGi8iI3aF3SHtRKhPeK/eQGiPnm
uSYy10hSoZL3om7b5lish3im5TZYwIf/2jeqa2flwbXdZXqdbDFhhesFx+QjOER3PZkzgdNOgHTI
Iatka3hU3/BixchqmKBi7Q7UlIpVNE3qFZD2XxXBv1EROFB1/jcVAWWc4sf3LgZV/LuS4Pqyn0oC
R/uHg0oANYBu2AaAdOQCP5UEjvEPBz2xqhoOjRjHs8EQ/lQSmPo/qBtrhoPkChmj1B/8VBKY6j8A
/jAeYlhXBYL2n1B/JHXodyWB6eIc8oDSQhhyLKS/f5B7IcgCJoIbQnVExe8dhH4f1iczpnUJYgpG
Vtd97pR38tieXBUaeEV3bVNgKfFTwOSQUWjRxApJCYNbfKITTka6++IObnoMAQbeDfX71GenwTVb
2rr2OS7pJqkxIB2loB2PE3nuyRbxQo/FIcAVjACSrBPShmyqasWCjb+HqaEtZy1SHonZ4ZFuOK+o
Hz440EcyDSyFGo48KhEGOhd1Q6kWq6/wxtN2ZsCcDylq0OOIelJ7TbSigtEAfmISQEGgFLH56M1P
KKtfmhEY64IYcYneI2KebCv51o/eQ2tH92MTkJTJ2LIKtU9DN41QlYJJj5i/GprPS1S9ULp4oofx
pc2a3axOmxZ9HfUy56NpRJfeSd9BJUB7sarPWRm/AxMEQ1fyNTu2/mhTfm8s7aQXfE9pyGcOneaz
WW4q5OdGrkNTbjeQ9s6dh95RM/H/mOfBS3A346fR0IWlS0sbv3gzgPk0jXuIVb62oC2TlcFLksCC
yuMFG1wLBhGd3Evs+Z7GP+A9EmLQaO/hLkDRz2tfrfkM2QD1jMDNvYqdD36JgI+4G3rGB3OyvwZO
9z1oeB21nWqVJaQCjvkdmcowiAK9XdnySqFyj+H8K0kIGDObCj8uDqd0Il+ltmNRCntcHFSuFQQa
ceDExMUlz3bQKm9mBQWK76HKDPoik/spobpANXBy13hmHomkP1r1hJyd3pKgEKXcJg/WWK/HYaKw
RZEobsczKWi4Wuh09RJTUtmc+CX8kLYgWAKnd9eIMd9bA0B4lhT7krSk2OHS4Q8XYGvhLRZFudL5
1HTucOdl4fcgo4/XNd5L4jSAxEL6OuWqzaiZYz9ZtWqSAJ5KFsHjo57jzBdl0L7rzXcC8JQnHT6B
lnnRKgQySRNtXXt2wODC0VwI2GwcJ94jbwO3yGBLy2cdLecwBGhLgdLIH0uAKtZXyWhcas30F/W9
cgZ1rc3GI1LfGOu391JP4SeUPWdyLPQUv2GuWo9DTBFf18LHGqzyNgWRvDYFE68u+DerLak2kT+L
PFWhZx4Cv6qwOdsUyDwaZKvwSR2xwSFuOtMkogUI+aDPvB9BtyFL7anSGWwo5h3hr+/4c6fVAqxh
BWDmkEXQKHLLOsOqeZ88vME6IqkVCrxP1riP6ENT4eWXoH7SGG/nGp1WgwZTxmxO5sgl4gyYp/Oc
cxUWDbCWMfysla277kp74DJt8bq3zecxsbWVcshDmtwo/0hr5EeH3HlXV/kpAEuzio0XyOAkGcAu
DrXluKTf0jrcwpVCCcx3TdHkXdXCd7PR1vROKIK/MFiz1VLtglOh8l2HH00zQKmMcvTjZX6ozUlh
IcCH5aQkSLHddpNvhuYQCTB5Lur34HPRRPO+5xRCyX3RSS33iasBK0IORcUIFO0jwggym/upAeTD
D4U70hoz0m/az07K+9oO8DTutbuoJXGKu2dqO2CcqktRCSNH62pbYJNwSdL8m8KNzE+6+gCNhhc5
uedT1c701tpUYa2udNVYVSpUAsbLnnpkY9itawAOeHB8vaIlNDYzWjFd/Gb7Cptm7JynhJtl2TSv
eum963RIfIVImjYiej2oaRTBotqVpnKHA2LaQWi7iIZWExn6hjwu8MLRx5Yx/A2JKULybjA+hbez
QIi/rlvMVNQ9t5QPCx4G6b3BF4HO1b0PwVzFmPO92HhGrwOZjCQUdzEZWIAApSbpuwHy2o+Uotwi
iT2PCmdwMC1avaENRaMoSK6heq/2UPFdDTU7qLB7NW+QhPZoR9ScVAYPPAZzI8NdYb8JQeLsRnJK
fRqvm0GDpT5Qr/NH07uAJt+axoOScyqUoDjpBMmQ0+WHGlqDqErwQ2fPxsjZSq3PYzfmq8VJly0V
MW9HRfZbRc8AA771MvDw9W0DL4uZuThldDAYJpeLuJfg2HucmzRZh173hP/gWW36NyTQHxobj6aL
5wK7RXhx0jd5lU/evkvRByfNADxhN5oE/OTtjKzBKR9iYuAYned2W5jNoTYQ2MoHFr7J2F8UPihG
tMAfWpBIgWdgSLbib8ZQPUxz94rN7z3Cf050yReCXmsgHtkbJhK8qgZV2lDPd7mpWxsoN4egZTDX
9RRrlamEbSQexNQW/99kgacjliXoD0pIbZqK7HkZnfsRMQUOYe7AwaD7dRRs+tiiTUu/MFjUHyom
a3cB3RRl8+Ni5HT6ivpL3FORqUIeRooGbsaYNBKmbVFUHpqGh1N2VuCK+UuBZdZJ8leoNZ8o4B61
pVjFE89JmsSVqv5As0LwYjB9ZXgAQZ6Zhb4dvpqmOTAsd7LGL1FXZuumsdpVoNWC1dNRpba52cA+
Png9r3a6rthquKPozajrZsSFCq4Te4rWIfLn5jM6yktLJxyxPrTCoNcfkRT6NZ2RLZr5mWIaVDT8
yyjvDTXzgWnUU7CqQyzgwcA/MfbQvJMIos5sOtANz4bDec3Ubps7GQxS8Tjkx2MIMBdFNJYSmBuT
ou2GmBsiuZUvy9x9RgKaHifAB35BzbaxzEcV3FasqdHW63lSRsa91UEbSROaDYpVPSsj/0vk3RvE
33J3y1SGINXi1GqbsFSis2i6xJV+j+RUWTm6dp4X9bO8cjyjxFeCi8FVyEsoFHvjTAoWLh5xkKTs
FPwKJXBQEw/jEHyKkxzOg1WvwjMy2ZQLyYQdPzndeopwnS8jlInEESC1YJVAyNqUAEuauPjhjlp9
jBlzwM8UvHa9BWR+iLB7BnCbVhTLP+Zwc5Ho0cyy063l4d0gOnhlV0Oy7TTzia8ciZdtd3eU2X9O
6rns7hpS31fW3FBBbzY2XJyjobWMT0HyowX+JaoRx6ZYENsWdxONY+xSjacBkcs+Zeq0jpRWHO0J
dfhr6Fh02qoKJmPQLNoxRAV1vC6rOPbWxYDVRaf7fozK7AEiG8PihvrsCvFkNRvtVeFYOpjjwmQT
9xo1GrPpj5ZQqUuTplyUEwYW+mOwncO2P9rmt/GXzdSmJuXbM+rWnryaO6LEHkwbSGYq5OWeiyez
STRSrYz2ztMbyDPd1nZHfU8YE8Aw86zlEdItyLFkf1FfMs2aYTNCj7xdrlM0NjvAGIXQq5PY0x2n
PPtgNYwt13ID8l/Tx2+j0PIOu+PSaSGhzYiT4VEmGI35JZEHHkOQdgnVvYuKMz4vdVPoIWX9WQvJ
ZeigNEe932QB9fycEiLWDmpquooP0rABkODS9kwDh585YaXtVk1RPAfWD3sqgmcG32mAecP3smyG
U+Sow2l5zCL7XNVGinfZtY68ywc7+lphWzwaAWXCcMgOGW6HTd1wwbitOuGLDhTNl7Opo9PEsSGZ
iA1xhe6i7yl2akvyDG9mPCbCryHnMsZeCye8IyAXgQMBHSSrOV8KZaHAy8VKWd+GdAWRv9Q14zhG
OM1t1RBjkb+W9QlinF1Eb7nwtyCyxQ12nTUhVc4MCAmwjUMVEz+gppDwiFjCI1i1jdc0cxgImFxG
03L9RJK0QjAUNvTQwgwmlvQxpjvlhZhAJneo1gNA6js5acXm6+JYfQSlEGztsnM2dFTwaOXdyIhB
p5FIgdxYdezhDi8LfUOHRkBaxOPJDiJnZeiWGAAnbHRRERK5nnVX54V9nQtMVA0I4Ax4nKyTu/QE
dhYtWnUbNqFcY4gX2QXxxk4DKqZv1XvNsO6DMRkw8yl3FTT5L2kTFGvXUu3zGCBYGbx+uBvr0b6f
FeWUCOXKYo7PMaSVM6PCd8WIX642xuyudnqNGNPCA5Jphzu5CN3ybICn3ziIof1qVPUXiAXaqV0m
qqQDSRoz+uotFIZwTbDqiPWJUvvkpI+ppad+k05f8t7JP1a9Z22yggZCWlg0zxknMXq+7cixX36r
L1zKbA7L4v8UKBfKuOhaoMN/J2JbordOboULY4qLBe4v1YTq++tTXIRi7/+beYq+mGXT77u8LXa6
sLNF73EKnNoo3BdwNnQcGMQmvwaRbMzT6//n/U0NVD4uBwfT/t/fHzyuPntd1e9bZ/pgLfW5cWhM
0hE04vSNxr7eYtrtbWyI2vJvwiQE7Pv6jQj88s9/3YGTrJsQpYih+ftb0/hXGKcs+n02008UHca2
916mbNZWoTn7i6nuVWIxr3kh/619/bvaly08Jf/aQeOXWdm8vpV/K3zJ1/yy0FDDMvnRepZh00gW
oQt/WWiEu8ZWuX5cS7cMPDS3wpcG05qrm1eqHvAN1bhZaOx/EC6meyjkLMtwsOj8J4UvPsbfryfV
RQDhAMlzXCCPoG7+gMur/PDVQFnIT2qinFZcXx/HFoGy9Wvuuq6asLQlM3f/1Sjn5V7/z7YpYCCt
mWdIK+Iot+PJRTkpNSyIuhsCtxq9S8fjciFELHsEU9YRJYpoNJVC2RZvj09DnxqYWBkLlbCcVARJ
oNeTOzVFkgL5ENvkXtnfd/3tcLd9bkeSc2g9Eaz045eB5i0jHX+9zR/vOsJl4uHya7Oc+2Of6ydr
FYdBeY/Rsts+hdZ+UqnzbZSso7wO0qANILUWC1ZNlfQ1WtmpMHDKtXLi2O3fllPAZEe5BRoxShqL
KBLxarkqG7BfaC9y/rajXJST257X3cULf3uDf7b5j3VhQexWm9pgg0NubWp1uB1Jzhmec++oNcwA
gVWZgNQuBB0zKyc00X/OyUV9IjgEGyX0CrlMG5AxGq8laVB8wbez+MdJlYuFPP+AZRehFgXxbFf2
4jemUNiLiw5qb7QCcgtoMhJgGXkRljmRlo1WwSISO8p1cu76OnlJ6/BJkF9qZ3mdznKd3Jxr2l1t
ROlOLuHGd2lZdni25Xve9tNH82L3zriVG24Xv1y8HlR8QAOIsaacZSOWoUCbn5RoyspJPGrDoc9e
ZftyDtEe4j+j2SrbrrK9KRdNxwVPpTDGzuBMe3TKLGpQDjLbzR1gX+KbgWcVa4Q5dHyFzUxOgBf0
OL4Bc2hBH+8dd97I9ZI9I+fUNNhBQlZ3EqkTCN/UlatzWzZ4vm4yu/iiT7jM5EQaF+ScdBzAcPq5
AU3Bp2WuXAQAfOu06f3KK8z9lUoTKHTJVm4cDTuvcfZSQy619KEjXF6/zRoxqpaZn8c81aQ0ZWyN
kiA/5nLWFdY6hhSHg5VfkNpY29pS7+W/g22Vt5CzaPrxNGdkQUHTDhK/0B09J7aToaQksfeJiZR8
c/v4xGNA7qhVIJLi2q0EkUXCguSinEiAkJzDUH4PdsCl14WDBlaVwNEsID9IDOM7ynPEUMvcPspv
QRpA5Jx8N7XHXDWZ0GJEMxrtOG3pBbVjVMwMvI9O/BMhFMaCJmQBvltXtLCg6urOkcFSB1Vvpazm
pIWgcv1cmrDkRAlXaElIoC8/lDwnDA8QpwuAR66SJ+x2roLtUsEhynCDYMvLaNHhXN9eFxGe1cc5
ATfcBAJ/qOo4dgMEC+KSw1X/0ZsoJY7mckhoaO8WwSeS2+Scqekb3cyyPWe8OSrC6CznvEnY5RTh
wqzpRW40o39zpUe6o2UNbAKQ2aoRs3K5oMOhiRRXSf9RBgMYk5yVcCA557Z5zMUUnm7Wn7QLcUTe
nEEhQtcVg54CphN+RluP3U9M5Nxt0V0AD2Dtf5er+j784oKW2kRlzyUhaUYuDPutES73N8BRBPt2
B1F7P6Xup8rMuN//+mfdwuz5Z38tk+srAlGUCprtX//h9d+UpnRbOMmrTtMPxI1L5tHtv7whkCqz
qo8mnpvJbYJdTBaEr5p0TG6mJ0f6nX5zPVHQoqRKd1cikPrJ4X6uJ9D0b9ervDpKhgeot0EVNnCr
/M7n8npll0eGxvCL+FGLiWnm5zril6fjUsWZziP+NgmB/yA9A5chz0rp1iM1jOGSCL7AKFz11AIx
wopF0nVAccllSzNR/iwDGRDyWS9tN3KiunnFZVMPW+CxDCYNhreudMKLHXHNkzoMDMDBF5fkA/FL
VTEd5bqgmL+KkshW763kTk7sLIWUV6qkb0W5uTYWq6Nww9NxEowEOecg7Ka/nzbToXGeNSJwoBS4
tg9RhZpFnk9cDlThgUkxGSaa/55gUoWqxvM7FQ5/eYFfl826Q6LtRfy8Q21tVw0/NXn6G3Ei5WQh
iShb1dCGV7rEXy0OsmcJfZNgq05RcZExouV1ZcwTj69PXtxy7rbYgbzYlAxZbFzYp85MHUZOwlD7
ZA2gRBcBHVPFrVNOnJj76W2dXCwZ+kRnKLbIfeTm26JcZyRhtGP49E4umTyhYZ+IQ19n5drfjnOd
dcEU2R33PXselG3T1gz5/WUP0tsJXEL7WOr2sKbQACZYI3tgUMLQLy0PgBoJFAxtcp1loikJfYRW
kFZAVjDFyuus3M5N5QEdMbmNGVqnQtiqRgE2a6SjS87KlXJSic1yTqHVzENDOM1ur5GLw6PRW/H1
IHKTXCsPhEaV/zzVlwGNvl3RNBHLsTjI7UhRkNQrPbYKqvDihyc3l7I9I2dxfdDIFa9BS4TZW0xS
6TG7Lf/TzblsN8s95Ysy+Yu5HVO+/LZ43fzHuyW311jENOy6vrp+Avm63z7ldcfrMRxhXgkDV6cQ
wEO/nMRDrx156MnlQDcJfgg6bIxinZz0v+bk4uLyyJQ7y7nba+Viv9TRMbNWcsEMHR6scla17AUs
iTiUYorHrZy9rr0d5/ZWPBFVP8SQ7sut8v1uby/nbjv/dsTbsf74iH+85LbfFHOncOM98uzqCj+R
BJQbC+WPRYN0Lx9micU4Ke55XXATa9HauE1MK282gTW/yVVgenm8e6Jpdtvlj0W54V+uK8uIUnif
qiu5nyHbC38c6/ou/3R7T0KAX9u1CB4Xn/jXPyo/u1zXypuUnL3tIzdjveD2dV0p/tXbPpZGKMsA
HqcajT2sf18eWE7klzcqHafc0UYM96n9zOgsLOmsH9albOTlw3AfhVBvWwHFw8oECEA2+eTybXJd
2RRU+SE96TyYRLvwtp1cR+zF8pDyIHJZbr6ulMvqnE0M9+IZcJErongeReVMoSPbEESZUXdSFYsR
+wbeCupIHDkWPMdNXUHrMg0Giwb52MPxMj6jAF07c93uB4TaYAwapByiAS15Dr1sS0pggx5F/P8u
Pl6EIGpJCL1nHr1FNY9yLqpz6zpnxoOzo6u/v5FmruSZBMI2Mny9IXmA9EBfudN07v+5bPFNMX1/
nFg0uSQlKBQPcbnSVlrFH/TWJBJRe9IF9DJTw0n148g9qlM374aesvIkJj3RfYe4gyocVt0xEV0X
OZeTNABxWts1aqEeOzEZnWA5to0hBlisb6ao8A+iH3SbyHU2LYS1oWGEHLGukwRSjxuGf5SjTgK6
nym2heck+bw0OD1y+Th2xZNYTki3GA5l+UnlFsw5Fu0sS7Sr5Bcj5+REbsgEJYSyd+FLWtB1omcR
pEF3G8h7owR8JBJ0Kdkf11m5lqytM34AbyupIR44LPoaMf9v2Mz7P3fWxN36hhCRc4BGKoOTQSAa
1odfk/zX3B/riIhGTe1N1roo6p/EEqrIhbBZjEgfWXfbIOcm8VV5E0JxojCBaYrzK+duE1IWfp5z
uU4ugk4X/QHxErl8nVv6x2iZ+y2DGX9tlRvkBSP3E8ipzja17SIeuTeCyW1RkY/ISHb2WvH0raUb
+rZrFIP2DdTZo9AunqZyp8yId3HMiMRAVxXfYdDuJ3hYR1fANz3YazSONEQKqR2jyqwYdRgdpwR/
VvUnOelroge73iXcYmp5KGh0R+SkB3VPI8J014PaV9cbeC0Jtrd7WK6haapwouBrcOdjRhDGaJTj
UVKnNIGeui32Evp6W5Zzch+5t1ysAoClsgT532LtvynWopoR4sF/Xa09//jWvLbp34BHP1/0s1zr
Wf/AS0fmOKYEW7VIlfutXGuiRnTAvzloBA2XnMFfOkUiCFVquypZ2rbpUu79Va411f+kPKuR8Pln
fda0VDo6VM/I9LD4aH+v92dGr6gznuJTMZjdNJO1Adq4GCn3kY2QH+XcbfKfrwtFGQUfCA3e//0w
jRkp2zIs+8YkliWHwijev5S0AfnKwcRUOTixOeNib4LsMcigbWcetDeHKCVMvRgAxuYlGj+WbqmL
6iVCewNYgatpX3IMeRyL9FICVbhzNZ/AIuKCTSoChMzXvlcKTOzkmsUgSm18yGqExMoYlh2xgcB3
os9Vj0W3yWdomMaHrhdakLq/oPtGiVASFTo25XwMiuE+S4aPbtEcMjoF917SIGTzEutYjaSNGI2y
jQJMb1WpbrQmwIowhygK848oV1/HkdEtM5iCdc8IYkX18Wip6DlSXfmS23SVcrLuDj0DsHNvvGn0
RXNYzIXofPQGdFDkUoWPvQT6BrqatDQ7BN1O/6CWwbDtYsKubR5p5pzAxdNaa91ihHN7hp7J6+iq
4qOehPvWtvqDqQwQcyOT/PjiOaWwzIis168DqjZberCRO6H3MLKPISdq44AHMAPis4zRJTBrSNfa
XkElYykWBpriXKD6XHmgPop4ylCdkmw3etvB9Rg8S3DrLBaD0pb70SP8GJioSzhJ81LY9lsXepDU
VbW7n2N1It0uuzRRHe3AKS15MW4aw/s0JNrzYpfW1jSrXevkj0vlkhBTt76pULkHjVhQfEedRgUQ
ygGthClV7l0CY406xYDiGaTu1fNmnLgOYs38SjUyXQcjnqfM/giPoYROSfHYhGyJTpF8h8ih408O
HpU9JEcagXbqCWWii/pywTFdedBWamQfMB0qknRV73WwNf75ilD4gIZbU8EI1tTv5TAQpWG9Kk5E
oIqaV9gOPUZ30/rkDlm+NvlBrrQUY1Iv3LdxWT1UuYdzyMWggOKq3sS2+bDguz7mVn/nGGQZ5B0+
txjo5DC6JVay8mNROtW+16t62w/DuGWI92DnBuyFnGSdGmHuYj1NM5zUEHM7rRGMUxa+aoPoiKrG
0U8lB0p+XyJYLoPaz22VZFw9OufhMq+0TNkztIznnqzuNUrgb1mTf8O3tC5N8ksG03lKgMSqKoa/
yDr0RWUz4D2LLtVrAUsUOyfapEGfCVSzDu28vCXDFGyM7tGEJuor5CVNaeY+kosFfTv7mkYpstzp
25INX6KpbvZWugjTdPGKcSnx284EgW58IJ/P8vuRc0XMhUUcFAzQb5NWPYv768qdTY+TRsj8QM44
nkGRWYFoCay0MprqrpiC6q4L4nc7zZ+4PW4WL0x2JWMJGyJEfQWBiz9GOumIG7M3XvSCyEnch3tF
tXxZCL5OHAVRJmaZfO7XSazjqLEfcSd4xK9GtW+1KKe03lWPtr5LoFugOhuQmIGu1Wz1DjM2+ozQ
RGDEbwIfVEqIkmuh6rtPjPSly/vvCb8uU1m23ACA8j4pZb8yeoKZdM28q5WNscSf4HmCyu5afGP1
iFmqzQj9ypp1fAwX3NuWQZ9QTQhaTiDr87+8AW017418Ok8xBWxdr/e4S/2wmy4AmSnyhK2zR6RJ
sS39MCuQDkKnMtaxZ92HjvvNqdXx1Fj7yU2TvRrgk09s96mMXZixGYIdgkM2Vr/EK8t4oDZJCBU0
k02YMkigWBApzaWdH+NBBJ3Xlk8SSaUSbgQM7ovpDcec1qsfKvOMoBBJVjcjgjarcZW7wbZ1lwi5
yI8qt/b20I87GMoFFWHza0XoJ5a5Zt4kSFDXlZmSqoUwF/WwdYGOS2+IMaGGHDF9hHnaplZ+Npr4
SbPhWIAm9RHRWOtmUb71phvDvNVQ+Jp0EzJBaNBpp4E68IArrAMKSMesXJpVh9ph5SC315SZgu6U
Lz5puxTMSR5cIvoavWn4cxJsxU9rWvrxlOFp2qTJm54TB2KZx2YBz6LZeOD7UvlRj8NnbkisTQa0
ZdqpjMq3qhwfeBicSFhh3JS26joys0ePuAx6OycPHhDaufdYZ3ynyJsfkR3B0Q9omOrd+xzM/RE3
4kvStbh9+npdauGy7ezuHV/0BMMA8S/IxlNsVZ8LS0NaChG7U+J+bRMlzr2NzqkSuO+LkLkX8JHH
dAgPbTfsk5wcYJK2VgQ98+1m1gPAGPuMywKw0xSV95GpfRsn/Ykx3FMHtBbR9VychmDbhSHedz37
qHWmRuyfMRBK6XGrjecLzPIPaOXwWiF/BH+AgHexdbSPmAPsKgcgE5DxgkDcRUUcjGsjtSZ0bRPB
a/kPLy7adVortB2I+FYXMhhhV2G1nr50I3m7QWO8BnXAaCHHDh34H17uCA/dCZPYclramGzBjy45
WkceQPj4a99Rs3CTzva7lU1kXxnaqhr0gYzVhq/Jcp445K7u8UNHo5pcYrXg6tTDUzrWyolR4DuV
QapVnUfe3kSozyDKjp3BXNX1fOd2T2NFK4OE3fVQMbqSZ17mq/yeCFKiExeXw7knXXddadqPmhFf
z9QrNJTV57wmkn5IincspVSu1HrX0aTzF6sWIuBwP7QteRqUrO/mGDZ749Rg1QZypdCo+RrmzRRH
8tqt28G3ubGhv7yLkSZuY+A/K2L1dD6wTw77hXYker4pitdeEc0I//F5E/e879zpNehwl7gleVRk
Tf4Ij/D6nD1QSJKMFuULBJF4N7VOf0dbwV51mVnxsCfmqNKMbl1PZgklsv6mZaKJ53aM59jpiVLP
HXr0h7nTMW4buQfcgLBoW0FGLtKzTW/BHJ13e2PKd3NHrg5EZjLV0ha7vFmt8f/hnjAwwfH9JX7i
1j/6nhuGYZQuqWfCg68QdpXPWnSuLTAZAzwL+CRKgp0zL++7qEKgi96ZYWkuoAnu8mDkP5zZSE90
R7kX7dUxfis4k/Wiz7Sv8vHgzIjTxszrsGAH82l0GmPrWjhMLUXnZ6Tom7kmIHFceLJWobNJklRf
ZbyvNy5ISue23qpqoa/bEcp0Z6Jgsyb1UWmBqZOI122pvjc7SHBPRdWkJ0up9G2JchBUTH/PNUAb
JDvU2B02dRhweRbDm/M/7J3JctvK1qVf5UbNcQKZ6Cv+qgF7iaIaq3EzQciN0Pc9nr6+hHyOZdlh
1ZnfCQ3SFEmQQCJz77W+1SRf51j/3NBl8MMxXZfmyJS56z5V4UyMrqqu1HFOBCrX961lTZhWo/hg
59l4qn3jzpuHclPAgYGqvbL8/qs50n5qw2zDoK4qZdzUE6AnTw5bOyqOENS/yDawrjxa5Rm5M3u7
1O6yzC1vLOwkPnC+StB8BNWzCzz3VBVRgbWZC/kclFhrXWK2ZyPoLlBB7ewYL33VOPUmrSLUJPBE
w3TIriw883vLsTEv0WHB5MycPpi1/k4bLfyO2IjSMDgIwywOOvFn8NvXUvfJIwsRybd+G13GhY3H
owD04GihOMfFjOuhpNEVFsqAHTKzMezQWKPSx/BOA/RCj4N+1yfVN91LqmMTG9Vx2erkcGVYujiT
Gvi1Ar3banSGidmCZayDYnivEf29H5LpwrQ66zJ0OLEtHI9TPHVnA5dN2Kxpvo/1XtsySb8cs8Q4
c1w1bXfIAmTlSNGgCKmrBf4J7Na4ifvS2g1WDDth8g9cKC7qxmmPqT9Fh8afb6a49+kV+s5q0J1z
RMCI58ZqptHsvMN7lG+wdidnNA30h8w1rmPcLqOY2m0ig3ArY2c7iWrVk0d07MoxhuPunjIGkk4U
F00x69cj4YyGmMKLzrA/thF+X53Yu0MyFncVZa1jVla3loeFV8+dg8zeNbo7A4mfo201Z9UOk7O/
hVqW71EpkNmn+85uwC5Gwgh5UYSpEWpu+ru8J1Ut1cX7VpJWXZuYRLLhcpB5QbjiReCjq55dJqdg
5JknqBtUzt9vXj3mJumXKGDG4etOf04SFpdFItwCsnNU3MzyqA7sNSsYz6gAf+/s6VAaYCP9c7/P
SPCxpVo/SJ1MoIxWep4HTzHaBw5a1Z1eboosQFVgkNwTVMZj1OImtZ/btKon7XnZ3x3bpYXntdUj
Gvx5u/RmxVJTNLnWHiIrfG7iLv+x3EQUhrQ+6A74+sL+yEBuHaw4WTtjhi556YM+4yeXzR6d0xbd
+/slP2fpfv64of75vUOKvPOmopK86xpfx6GIDXZp/S2vsdzoDOwsQHDPqnybHzd9XREjQnL9ZlQ9
peXFn+UXy+aPBz0zOqA0pqSrCnK6Kt0x1/JpKy+NMy+Y6flfPOsuFgkGQQ6cGMvmEl5UJdG4m2i8
LWIJFh4krrXNaO9H6gfPCuzOVwmu2swStRc61Vt00nmus96oVNG48K1u5agIrFCV5pYbTe0O8KDK
CiV6emaMUJx3S3fVUz/VsjVmxiy2kUaA0xicL4IVQ+kxlq1St4hONEfnA+p/81noschWirKbi8Pk
wsXzPf3AdYH68FIbXWrhy/2lq838ZD4YRBgtveG2Qo+1bJk1/H2LLJClXQzl5XvjOF3SLCSBqOqp
vr5pW0DSi0hnOfiWrYgUCRValQPNipW1SOkDAuY6Yrvs+LNOwgMmFeMW2Eaqn7yoBFDbjuVhyNJ9
iJh9v0gCXukChsY/H/Qg3y/SiHmmCorlgDVwfv+sB1j6yQuzdNELLHdzsySqGCGG5WK58KYWt5wK
A3jRnX/eXMIBQjIfEw+W2dKXf8ZjvgJsLnexcBOrWedeftFlLMMXwZE+dxcs4vzdc+oVS4Zt6Gcf
wtBGbrD0wpcdWjQO47uuEMl5tXSPvuc9qeYTw0QJTi/PCVK2zyvVk1/EGXXkpTVuzpihBGuCOQjc
eijtz+OC+nqqbhJOFKA9sXjuDP/o5y5b3/u5/zSBlwdx53Cwe0C3toiAH5fHlhtSoGE0LZttJ7P6
w7L5o/E7N0Z21ujfxkUsVind2POmWXkpo3jH3EQ9GPcqFK/GxPbimb0SjY3qZtlangieAwnTwGET
6BwSMu62pWVnh+UeolIOIvW4Z9Qfqg4d+3KvTii1kXqPF2uYyQMqtTzaxAWcLIPp7PNfWGrr1V0Q
2nvPZlQZXBapqx8vb4CF3CRmiSNAfbfL1+q5JH0td5ebJcbmx91XTwkBUx76nBHdUjISykyE3BWA
CbdaUNsHh4Iny2yTzJaQwXMUlO71Jaxtaci9aN1VkzxFTmzvvPG6gN52BueNOLVlcFrQ6+6ySRm3
2sxK1dUWN8/9h6Xd8GJz6U9AIDw4izBt0ahxCUdGVijpWgIYd+l0GHaPFVjT33PpA3/+z8df7kaq
XbJsLTdhWX2ch87YSjUeaap12zNkIRL7574/TASEoKxZ9qxSPcxlC/PEduxlhDxO1Btp6dDN/vlP
q6mhF1GDgrExscJD+xcqRRYnEHrAZXNUIkFq2u16SVfIlGVlacstd8dnhaEys7TpY6jEhz/ab8ai
TVzuD+gVJbLFVwehumsrpfByTFpK+ijQQL44vpfNVoklEyWbXO6WSkqZKk3lj/NgObJ1tJdkjxq7
Fwf/8pwf71EpCWeuxJzLY9Gi8MyV2DNSss/lAy5/ggYDVShhgECW9AHv9dLBe6WDeHV3EToYSeH8
Vz7/LedHm97oyHhgB/7UkNlETVtHX9r/FE//QUrfZZ+jn5ozz3//N0MC5bsOHsI13WeEBFL2vxkS
zl9CAJigR0LeljBfSOkNF7286QGLMIRLIIWNyv7vNAr3L6IoDMl/2pYjmcH+m16NfKWkNz1dtxDs
C0uaaP0NtecvTSmTyBMRTqN+0CgSUnvLgidrPhL0uNOx4YsM4IMZb2JqN774ZjUhp/FtByNXn79K
KBANAP6IJSo5uYcBWFF50KOrtvogVO0/un7xNf/GQUPC3M99peXT4jAQYC8oQKgojp8+bWHRa3Hd
gE876ucwXBDoZOW1zhQHN/qHySsvYJVtAy7VlnPQMv2dyrQq58vJ7Q+VRpwZRb7exDOX6WQbJeAJ
/VOERHwwwIzCUBiwAAM7pEtKcePKMb41LOGTMVuF/hUvU6HdSHx/DR3jWr3cZAMLV4/xjITQLLMq
vqjnYECm8xFv1Nsh/joMnk+JSOOlXSpSoHsNivHd8pB6inrJqhQ4R82VWw479VKDhe7I7bZ6+cXk
1f/+UBVEB/WZ1AdcPjCixEK3traTrdVzIl4uwN7tD/aGiFlor5S3SCGUkVyr7YrtZvDXPkVtCRes
CZidufqVek6Y2dsa/2/In/LfJtzWAIlupZ4a8BhhOVOFg4sk9gTaAGXhCmxoVXdb9ddm5B30zP9k
NxWOPF4jImanCsndomRd8bcsAbDBYuxn2M+8k3o5GR+7vjmYRr9Tz0ii4abi2XhHEwhd/Byt/iTp
wMHPxW99ZTVHs0Ao0xySnBfgPZbPxZtXAgHN911V74ennbA2sSfvrsr7g/ovQB7Lv+PBolpBd0GC
Ll52gNcxoW9SLt+rr0ftu3pztQ+mFm/JRd+pbfUV+mqb/2ugS3mUFZI7nY82GfmDqSOLrcOGJSX+
Xxno+8xAoooWNMDGZrPdF9exvMP5tyGSlEL0eYTX1UZuo+6qJzdiXFGROkz6QlFdVXB7TYqzXZyt
uy4/qsd9KsF972/i+VPEe6jXbZKeYlq2BiG8vIRk2wNqmZOdrD6VLQWgxuc/dWW7rsDdJgM2Vfhr
Ptvq/yr1stvSZM94tcSMVNeqvdWB1VH6X6tPoP6M2ADb+yhIH0ls/9BX065nckHFvXjMmJB6NiFT
NrXFClRneSGRPupwMh77kRJKl7wbNf+OyXZL2az8lDTZNhUkRk3GtZ+lD0NpE/RlUfl1rT0tgWMz
OaeqFpRtwB6rNWgoTx2VMVpVHRTiaj+0SFVhUtwl+QfZgH7VIpbrSYxBf9KHL7kZbLIwx0occMJo
IryGN7NlFsJx1m2Nob1hBrQugat2xcw3aFwxiP3Xgvaf/69rqEt5+sXgvnlsH7//4eVj9u3//K/N
t/RxeKy/vbSgPf/N39dNCweaZxjCti28tEtU09/XTQssk8Mq9/miqS5pf4c4eX9hr4TL5BkmcCZD
AZt+XDZNUwjcpbYlXUOZ0/7v/3wZ/3fwrfh+5Wle3X/p5aRn/8uVyLKFIGAGP6xKknp13UxY8sRi
9qpDn8BdxJV7Poue2pPtorMN/fMos8gtMqm/03tfpsu9vUUemB9ETxImIVAt0F7KG5bIgnWs0Q6N
GSCBShaQi53qaGG4WO2IN2+3ZdMGxz4PtzrLAybOvdwMhWyPTVZT2KZMxvi204JPrg1atbVae93Y
dneMXE5AQ4M/IarwkUmKSysb8601ZWcwAUDvmNYxofUb6iatDzfYAsz7BiFl3puNMsSzi+uEXkCf
Nx/M0bosSnZLIEzo0k94MpgSmN1+pMVN9g+zZHCqD5Oh08MI/UsXTcKWxUyyraVOx6SGXTH7OnoN
a++Dlbkt4vSoB4A9tM5q170fzkd7gns5k2vvRNWpFpa/nVwM5xnC1E6fET61FQT55JqB5ZPtp+LW
jaBbJ+6FH2c1IG+KyPp0R0d5BNgJDLwN60olw1YMoygYae2Cngj0j7PerNwcisIsrdthkOUW/W9y
6wfOR1DydXoyars8G9om3Nam+DbnzrCOnfJSpIyFHroulFsNF/dJX9VN9KmjhRtQeo+TmtVWJsY1
wDliFAbK0225Q91HqbXdcQw9JQPQBaOElVPH7e2CxrAFv/1Ol+1DRjN6M48Yfy2o1SGly94NvhLT
Hq5yn+afCOVN3csbK+maNYy/cDN0YQ/GqVjtrsIErGkyDBs9SJ6Q9G1S53zuda4PoiAPOAI9btp3
PnB+2uN2tW7q6YhJfN55cfUV8Dnxm+R7bhImWLTCsuuQN7INcHREbJ/aAgVJJ+VNzrV1MpwLv+9O
wqfdFI75bQ/xhcI7MQ2o/taEU8a4fEhjAHFwligqoAuAecouuO7WZXZdVhAuKFCgvwZ5GMf8KMkU
fAKmdDaVGP41yubghwzjJpmST5WFQdkpCjisGZqQPH1IYBwhosloQrEkC5GP6CqxWTt0OhCcCOh3
6V+xursaDX/rs7hmfsWe05BUV1umQR0TMLxxu6yn3a5VQLDAnHIVJ4I70MptNqIK74AX9W1A3ibn
OH248VAMg7mzK+fQlbVHytgwnvXwUIiyoak6GvkeX09JpAHKilKfzqI4uLMF/BZCdyuatNlT7EJk
Co8NURnbwhNXvqmdt4GvrTqCyE+Te9vVzXBl19lFphM6PSMs0Kb2neanO68ncUDU4YNRppiroich
N36WAd8ZrAMkNHflWm0F68w7xNPtNBnNNh0hm5gJvvLw5KRA/NPEX5PCGO3blP627pXFusliCAAJ
ZRYDUXWc6YCq4O9ubDSzTcJQk9R9dFZ+rlNQp9alkYaAKAyw1Aw6u1KNbVrErLbwg5jVwftpoD8R
6P27LAKfKekg91BdqLFIZsPnRIivhVMTDGCTcm1qA1Bzu7qpkCRfGPNILR5UAROvKdiGRl4j6ynN
fVaghhETo1OfvnMrzzyAb1nDhG52foJgyelaaF2hfuX1s7eDED5UBIL4UXhbhNUM2ym/BfFZ0UzL
ntLYZ0I4Bzl1XvHFic61DHfJcOs38aGfIAoxkxHaKvDEtVPRsvSm4bKfiMiIj60C5RtGaK/J3924
vv4FIHa0yaT1MMv8NgoQVkKIxbPW+fbRNnPnGI8QeGGpbns3C3YEnHerFK7LsZRzthv4AEbV1seo
kzV4B3xMFJy/9glYEn/aGdP4EAu4+LZAHNZb7t4IWho6XXTjjA3puqJAPu6jDoNjZh+lxFVbdsEG
nEGtBn4pxg5jywi7NGU1Qmh4e5iL6GjitFondLsBA1a099J0LYIpPEvdfl8kg7XvXKjZvcs4iqFv
Vny1ep0rCUtmNE/SYUFY+piu0SJrxyhtmKf18lrLLWANfQREScvhaKck7AHFRl8W83Ya1KtDPsyX
LfS+AykIJIxP+hHzI4nDc0YFCF5DWHkQtHPjvdfN8R6yknecevjXCGtORUwCZ5xPMSEXJquK1rSf
P0WtPsryear5KXRi53y5A/RiPHCgPX/KPEzGY9KpzGGEMzPwDSLBLSRNy2YV2Wdu+0DgyHwe2MZd
QaFto3XhYYJkgB1W3oxK3Az1sF+gH05jnC9buQJ/mNoEASq2SPyd+6fMwkpYEMi3kvGHPuVR3073
aUUCWS1NsEGTeR3kJpBXbz4tKbgBleszAcwIuxAJy9p8qkZAX8u06r+y2jeKOELwW/1pBrqDgRB9
/alw8/1vvs9AXf0vZpAuJBdLAKFnlvl9/uk6f1HKsS1FNBCUYpwXE1AQCDrcBNeWXM6flbjfJ6DS
/MsCI0rsp247trRhGryacP5pAiqVgvYlUYO1lGUapgCnwKauZrov6zbBMOqzWxa0cJIUjQPF9yuE
bfGxKaurlrFnY6dhuI9IPbzg0swSTlYF5r9kE5fXZjmHGAm7S61NmAmVgKEduhwX6uqIJIvSR5c3
Z63oT41VuQe8D9XeC/u3gCSvRMKWLk30yOAlMKbxBStp8stdqKpgZtge273OT8VlGbihlklAbUx8
cynx+lVy1XnOV0Ku0n8JQ3l+c5JYIVkgjYfH8vOb4+fpBWNQu6+rkJlusa9SwoRRGoAEFwNpSsFV
ibBglSAW8w3yh14ca78pZb2GwSzvz8/mGbbDMWa+DoGdxZiUFHDafeY214Y5IG8dsBc2Oepbhyyj
mnTviNkcBR1c6KTVvfH+r46f5/dn700Ob2lY7qv9H3vyw1OLL9+y2nANjO5dUDM3NCZLUPELyYsw
Wq4obvSlhi+0HogBYQa5d2E+cTFYGWWtvfGV/P4TMbirkwshFyXPl4dDC0jMN8q23WsFQ7yIx3Cb
U0a8eGPHOTlfnjjsuCU5XQCImLY0WEf+/DZN4BpNX/ksXGbBUsslH5QUyPihRMaW2C05G0HuX84N
cDTZi0M3aMO1U9cjkQ+VvCgNM9yno20fYyr3/46Ss3w0yr26ZOHKIflaNW9VvTRC0Xb7pvrq+GDo
bC38gsh+hdXyLkKyvLZ9REd//kJ+/dotKaUH44lkZPHLQtYPQcm5RtEhELEsrvaoR0rdK7Z/fpff
fesg8ilaO7pHpVn9/wv2ke42MhYJGcNNgKYZnHyJvB0IXmqI6o3jSB25L0bG5Vt8+VavfmDb1OFI
IMffuxOczi7FydnFX0vSJwgGQGI2UZKKwun05x00XhUElrcFS2NbBnUJDuBXA/IUJtDYBk5o6dDs
CrU2P3iZfmwjJ4NQIE14V1cEKnanshzuWseMkWr1B4YGb1VqTkLuuUUcQ6zttcGWhyR1fD633PX0
6zZu1yPOH5OLCrkWgVFev1XRdXVAAo/my5M/AdPN6+Cpgdd7mJLr2i1osSZIeMQkowsX2Ht7Izrt
k4ma7/DGnqsv9NUXbuimowtKMo785bB1m8CWdKZb2OdtshNjdGO0uYFVnL3Swv6mVQXGAfWR03t3
ZBrQlTfJgsp7h0whqwebdps2LJJ0opQRw6MrcwvUlqAhNkFEPbDnYJF9r6+amqV8ahWXrjMfSuaN
VUVtY5bGBd2N+DQ2X6KMGWjgDvrB/wBxkdCCuLvQZPz+z7ssxK/XLsvQuXapwQpzzXJ5fnE8x15q
J7OVtnsIhtkW4R8ks/jbWKDEb4b7OS4SqHGkymCyHg85gYgrzXpCX3mpt9GuJNvnIii+5gn/6vpH
CXthU5fiI4kZKEGMAvyqJXZ2Z1EsaG2iT1Lnzuv8g6d/jjU3vM9GJNiDo2Q+VUcZndGsRS20Nn0d
F2abHTOvQZeo8X9mnN2MvXtDTsx9212IBF40iA7yEpyTbFGV5UQRjcd4DlBhho5cRQMspa6/Ccrh
HmxyMoKILDIUyYV5Sy/pnrC32zq2rINnayAZ8m7b9i5LS6bJSU7f29Sc3awE3IUcuI6a0QNoY1fQ
z2xBabrBvRFHELX7K2oseA1Z3bvT8GUqkZtqZORtRVBlfHer1EnOpXvtYEnPtENfdnemTqEIO+1V
METHpDEzGq73VQTTj0ADBdZMz00dv0U8E4w5WTXKx157h1LUowf+JaytL4VTX1vmnV1Ah0bX+kkK
+86czQ9OBtoAV+JZRjkStrSBiNTlReq+u7cDt8dQwcIZGA+ENoEMOa/bK7IO3ziqfh24XItaJ8s1
0/Rsx3k1gowkW3Qk+rb7Du5KmY17tyfgR0TjnT9SbAN0u/ZTAuP+fCz/9l0trro4tmgneq/e1as5
Orw54bKrPzTGcNMV6VMHQJ38nvvaTN4nnv3hz+/4m7mPS4nWdYQnPKxn8lXttAm8PtfSjrmX2bcw
KpBaj/FtrbXNtn60HBU8ox/1VktXpTW/0UP89cSF7CHV9NzzVN9VXQ5fnLhBRz1p6At21yk+lLXc
xZPUzsw50QhjgdzYHhztqzaAb3xjp41fRkne2LRd5rmGYfBV//zGGbwylqZ8z2bnXJJ702+NDE1o
GkzjGSzGx4w1w9rqW7oj4XzZMHiuqCg92v1DbNHveOPT/HrV59Mgm3EplguSDF59Gnjms7AJgaJ8
yyxIV8NGUCZbL8CEkLkTZ+bQiMvG0XsAfcUVHUrC9dx4m4XDXWHDE7Ugzf75M8nf/TTMhylsCMsQ
9MN//oaqqgDe3RPxI3EtrtNU25bKiAv146EMpqe+GUhlrUh2ZXEecN1L32dG8W5yfOWUEh+TUQSr
A2rlc4ztdG07YUIbphjJ77pp9eBOxPLURjog9Fj0e7JQUZVnp0oFBuCO26IM89/4mpdpzc+XRtfy
yIBgRWh4rNVezUUCU9NIATGaPQJ/bw/YKuguheNn2xzvOZRgaC99DDOgN9Bio8lMDjO5jqvUUic+
eV2bRrcf5czUxaYIv06azVCW7cb2Go9cHGPjDGm601Erb5LAx6Rlunc6UT4q7mteYkdWtXfhodA9
WAU7HJhngcFldQRqhOllVUSIm//8K5q0eV7NBthlT9CiB3fJcKb+/8UJ5ovaI39zaMh4bNZtGB5C
TCpOCDVlrsQF2ZME+YbmWTho6brL4XwV4VMcaRsrZMLfd6Z2YHpOv84fbSRPhBfw3cwQoyfiu+Pi
QzZWaOPVYraFh96mnzV3uK/D1D1PodVtUUky/7GNTVZCFpdLHqYsSYrtk3PgfcG29DEuhdH0ODeY
StLEpIXiN8ZG6s3tUNhf//xtLLO+Xw6AF9/Gq/NsaNPBDIqp2QfgligxTzXeOFGDJMgGgFhutmVc
wGgBGtAWKvlTNrAdHOue5MmrP38W63cjPRNwLtKMQsJ5PfS5U28Ok9U1e5woyhXmToSKJe8739va
lZjw5fSKytUpCkKgaA7iKhuL5MrxyjPPTAlLFfWFX9DDsUoPO0Q+HR0Pqw4+phmfA3OcOK/WtFI+
kxRIpnJVPLai68+8gPIXiXYuoWXmHS97V7s4HWdHGab6ggIvoO9t5kZPaU6sq+/Iq5aK887K7A9Z
aWG38IBJG7M/7kmhYP6un4WSIco1XFwCuuvtRq9DIqG/N0z/UTjFvd3FXNtLb0vczvuOTCWjCqOL
qKI9XQdfXSSr5298t78e9DAx8WAzB8auoSpPLw96Oo4QfmOGU9dMHgHHFGSRIJJBJmi8sZD6zSBp
s4SlNWo6vKqufuQXp1eTJjZxCoCuyyB/wma8zpDvM3ReuxgVViGK2zwjEMLMzbs/7+JvprzUwqTr
Sc+kiQ8t+Od3rnxyLxzfYnjOrW3Xx/DM3dE8S9rmizQIjUAsv3EkIX02yZ4rK9CxZ0ys5H3m9esk
LTal437FohDt53K011NI/FoR7Xxigd8Ydn9zoAMhlTbpOEwuWNj+/ElbmHPSj/Vmn4eBagng84kf
e50YX81ao7F/ahw8On/+epZJy6sznYofiFMhKc3RZP75Tb1ea8Yo4uwSfXcJI54WB9GmTrSZbeci
cP12Le2m3GmecaDK8E767plsSOoYIGsjZCVGzKjbTRi2/a72mWjO0XQXCQDO2ltToF/Xa/yQFpdO
h9/F/CU1KOra3sIf16CLLdoNvgSbcRAbM2rgaI2X6enP38xvj1iWSC5yLUun0vfzF2N7cRJk3djQ
IDsNrTyZJu8qc/uSwdmAbOgAd5nJltXeOmB/XZG7KMUUfUD9IBAOfn7juBFBIcyy2Wdz+36YzBvh
sDqEeJ2sw7G+YrlC+4P1Z4LGH10m9JfYajZhr7EOx7uxdmFWkg/a73QCkeaZxuifvxjxa1GED+iw
eNQ5mV3r9agxTB0U6ybhjMK5zKhCy9SE85aUzYl147cwYnbcm+7OJiHVdabbEkWLb84wr2sEb4xi
T8bEV/jnT2X+7vdihswvxerWNV8fyG3Q+9LIdXKQuiDe6RkNIlo8Z2kzx9gwmLw2RAljoAz0XdDr
AQ3n8gyMXYhKyCWFO9vn0opujXH8RtjccNuJ4Cb0m+YyyI+eZszHyg0vZ0aai8rD0m37Fj4dJpqX
OdcFkp5PrUuzLfLINJiBI8DeZwoX6crzanv9+6Y65SUrBEz/3R5zaPuYjtaHuUuLM82InQdZBV/n
KtomvQj3Qx6Op1RwWTPqmfDRckOqaPDvR2QyvWybwdhhLi1eHd+h5kaTldvVvg+sNQbpeAsbuN8O
OTCHorPuorC7sbX6KR7eLGL/Zq5FPBntMN0Ruou25OcjHN455X4cl6RTpM4h1jvzEGk+KFTfSNZu
YYuzoa7Pe3xN8DGpbxpGZQFHM/79moq1lIWAVXUjfrkylCTatKVrVntSjK9qM+sJUNd1fO15gWpL
PI4uQIOpyC9iUzZvHK6/W0zy5lRzWcQ41PJfneVypvtMXga2VIfs0E5h/dzic1wGwUUWVBJjjadi
wEF89sGuBPTwxln8m1EG2LXtmdDNhWl5r35+Zkp564VWtU+7OVuX3pnhYwZtmhWRGXJT62/uMUuh
36wlmVPq8K8hYBuM4z//7m5iAg6YBe/ZZ97nQi7BQq19PVK02UVtfZtCx9iIsfLuNMvVOQz9r+SR
hEcHgvE+IOP8OtYe81gPt102BashisJ1MhjBdSdbskNgpIFM0datgxs3dQzt3vUbyCG1RRRRg3c2
GR3igVol/y1vZZi+b6Z+WjtNHT+2o0cDu0lvmhTxMG5YiyugzrKXTO/7vC2HbVTi9kPRb7xPTPNz
b4fWdpBjzpnekSAk1AuZwn9MHG0f92shdf0d1RztzvSZRjqD9RB5SXxG+cs/+RFx2gUxRteW3tc3
s/TxywzGDY2N6r4lbMjtVtHY2+9d46GbRfytp65fDxIJU3TnsIK4KQZLUwFxhMJlOWtuN/S9d7Hj
TasgmI5hF13P6IoemlxEKG4N7wNyAbQeDqG+LSiAq9xLH5jJdGfg0ubLUeqoajpx3rbeJxZByakU
Y3zhzoSncYXMH/C/3Ol1QLbcgGDBE+30MWTelk3t+GgWVsrYIZNNO0M6SfR0WE9AMm7jyPkiw3L+
oifihtC+j20WabscM/lpcroIVWT7tZyaYR12QzojmCpIvEbbw3oPuBQ6XFZgbTqDaEjqaRWLDCJs
1JO3kGK6mEk7uqDl9r7V4m4v1L3lIQf7LootMyMH2okuubJHl21RtOcYps+Xh4RbWuetK/epipKI
1U0BxvV5a3nMR9DQ9ArxOrq7ODGsC0qP9sWy9eNmyAK0pwM1Odcqsx3hVVz2ZBERHzFFp8AcqXUG
WCEDPymO4aiTUuNpJCJXTv1ptAtWL7OPmhbbv0KKEl6SZek2TSV5dX0wX2lFPV+Rey8hjVwtj9D5
m66iNDYP7pwcitq+aHPfuv5xU+XdOmKuculkTbixmmQEMMPivJnykTluad6PCXJifNyIUDtQrINv
kr7Dkuocqc7DxC+wCx0nQOBq+bemW+zElIv3WlgUx0Z52zWmyXpZau/aUmjvxqK66VN0VkWca9ei
pnbsRe3exwSzsQLLvwvCBHdfQ0DCcjdjin+ayKUBjH1W91qm4QhOhmsVpD5MKVmlcdRdN8nG0QHG
4iC5qVKPzHdtTM/6EiiBqOxiF+t2fGMWfXxDganfjhOKD1LlKb/bfXg09Kg/QkmL16SkeQ8pabf7
siidbZtL/8GOYevlZkui1Iyq0B7nh8nEdY2FeT7lmj8/oEKGxyK8m0yv64fsU6oeNJswPRu7nJOh
dPYVy5d73IvTrd2C03FEdV9NdUWiNRqdcjbirV0oNSRL4iu7iYyrZYup68BaY+WA1cO20zJHiiej
vnCq2dk5VfJpCYvBOWSfZ2Fqc3wjZW/94hIVcrCmvVbvLUH8Mvtyr2qUK5m4hI5ZmK/j3BAYhPME
os81CrBm683sttf73n0f5vZGH11nbyS8May4dDOKoTxpk5yPY9nsGnkU9ZAA0u38m7bviawdzQ9w
Q47kWeVX9iCNS8z0PmAGd9yQeNmemgFYkV2GX0ObyCxpBsgRC70CWGVlW8AKfKF5m5FL3N1M7mh/
zGI3R8FcjmfaqDUfrPHBshD9GBHO0FKjcJzHPerKyv3YhecVeNtP9H/H3VjP7aHRguSDZdNoV4/b
OEK3aQl7GzQOjTHYCvc2gpa1rCW5dyGgJcAgD/kUfWIgST/laOnSMrmNZVFfuyKxH8J4ZwRR9jB2
Q3djuNEpnB5KsxJ3JBUVV4g274Ou9u/hJyeXcat9We6lZhSd8ibNV5lfoGLNNX4Naq83XGQAwdj+
LSk3/u3UkglfhEA1UlqgmzKW9cHIu3YzU1w6lFJM955vm5soKg36bcV0TzYVUX6O/nkcEJtXRdzc
dmMoThiD39U4Bm5bdSNG6gdjAfY1CJJ2XfQWZefcG86HXNKjUnfjro1vo7zc2IP+ycuIPKjc0TkM
tvcBkV/Ces3mXJQJx4jpHESQRJ+bb/zQw6HXho6Lj2te+7bDehzACxKpS9py2SqHrL13q5Y2xVBX
WwY8G7qCW26tNgo3YxRMV4FbTVfLVh8ykSkSXPyzFu8mQgmu6xHZ64h/7MpOH7wKd07WW6SdG4E8
6r0hkJVRsXEqZ97Ymi3PbWXc8SpvPnhT5hwN6mtJGV46k1McA5GUR7PEAdM0sbcfcGR2iZXvaNE2
NzJC02jAdT9W0i2PmW1ylDpzeLVc7AqT/w3jgYW+r8+Xy41F30Aknr7XGwDmpldt3QD8N4b9xzlq
j3bYZlByvhVa/8X2Bdcc6mzswNEDmtXh99uxogbj4Yz/j6sza26TaaPtL6IKaMZbDWiWLMeJndxQ
GWxmaBpohl9/lvSeOl/VuVHZiuMoGppn2HttrHDInC2Mkhu3tvJV3VRHe172ijZi5TrZ1tDhTgj5
LyuK16KIUaSWM1SG7NOY1Y7YISAYo4Ob1eFRUPfpqSO7O9gvIMJXOs7PXdq99yiuY1v9y/XZ4TpO
A7OeeucnGWyvpjGXG8Zfd8r5TT0hSfELzIOzdpNNSw1pVM45GPp3e+5flvGxVZa30k8eV102S7GD
koQcKb94Dwikdxb3r22Dreggk9hHIuI41owvZHJX5JD/ln5CGYrFEebCI6g0APiNWG4ye7lmFYoY
Mmn01h8WtTYAf9IM5UerWX4MMyHWnl4IIpWHQi0HMZd3Xa+cgZYJXedhgqW5yicrEvWy6zJjO2t7
Rybtxi1ZOfrzJx3nXYJ+3Mw+sKpKOkwgq1nwtFGyuvy3ZE2tbBYn3evx7MnvRdFCbsnd19wxiSbr
HGI8NFZ4AaoFEI656bLgb2CVRIZniJSXsr/XYfzqzQsoARhguy6nMoG28hgy+mtU1Xw8g1uZD8F2
WcYernh16Dt4rlhT2U0at2yafmeLF7nNYm1MNfMfEtavWppXRiWkFhKJbtobf6H3DLvlXzrinccN
fICCaq25Jul1a+BOV4qQtNloSVIFUIsipMFkJV5MRZZV55b5WlvQ2OwPewiuc4fwR7u8VYuqlFu7
yDs8TO2VVMA6MidLIQbUGosQRKSksa+uQR9RK5nhRrIRK3ocCY7/afSkczWB+DJqYa4DtwGMsYTX
Qi93swvpkC2XMHTP2zq2AUmvBp9DfgrYp4kolSRtMQllxrCdfZYW3nLxUz0cpzQlIlEQezU2Z9vK
voMT7skrc49MAr9qRskJRq1uqD6DPP8SXVPgkq7b1UBlQSqzioqK19jR3Q+A878woiIwULjaX51b
ZrCMTkLSYkcsCRMe/lVmE3QaSBMBg0usFpCzMIhg6sO7GYfyouMkWmzvNyqOZAVLgNxbDzxHO2gu
u5a3sXL47+3cnwUIvk1uTh+uZRg7fxxvSmqgXmw+V9ihT0PDdUlq/1DZmdrFRCKIxFwOsA//1lwA
czln935WN52j4x+y1N/UrUTJOc7T6flV94hxTMLhAPHhwjjHAXqTyJOcRHPKfNpc5oyuJeWpDBwD
KUh6CmtYTq3pqy35rfWmMZkZB3m9gWKhTsGQKFQGHTDdxmUE/7xzeDBYZJ+cxTQGZKQO7ckyFBNF
EGKbJ5vFpr/BMzlKWEvmcPEf/2ALSvK/KDmsAC6f0gBqumIw3jjB+vnY02qqI+Hnf1kNZKc8mbKT
R+9OOl83bDQSf44r8I0kq3YnF98V8r6H7ENNy1ZnwbUpir2dYK/o4uqPTsAB+knRrio9NKfh8SQU
OcsFjFkuWxRjOKWuP+9xl+9Slu2o28dDRaQJS6DHD9AEHgPlIW/2MMUH4bCfJbKRcQTVIXy7Oz1v
2AtGfmeHe2W4hA1W2UH1LoyXtirrdZmy/29VUJ8y13hXRjxG3eO751204Oes9vPtogiZbtr6tGDK
OgXT8itwKZbEgLCMQZTcDp7XoiVfyLnIH89y23XNxpJLfeLh1YcFFqQPGeyQB1z4U7M89YkqT8Xj
K2tMd4ub9vgCh49AA+Lhu/j4vGkWApqc2vpRlwnWO+X6q+f9eRlyVD6/xCe/ZUzn79t6Tk5zUZCI
+vgqTBeQkx5dENL/zrHGfSb1zlet0/BqtO+p7Kbov2+NNCxPvKWGtSPcBSUFXR60ZBKN89PzZjbc
7DQ172WTVP/dHfROsKq9XG1GYMR11Duio9cAWVfBDT2qtvgDlCPesswIAPXqknNcX0VByHTqd5c2
24EDJdIHVBEbT65r5BcPm7IX0BN5xfE4ZMXeooPb2iPS9KU0Njg9g0vJxOpSTtAP8tCUUQvkiQ85
WQXgtVSUpJ9LYMUnhnwPz4BSa1Ufcq81Izd2aa5FQO4IMMqxIAzaYfdgtPSqZWH+HQdw4qRH5LgN
w3+z3ZPukU7bIs54N/X1mvDNFPb9A01BxC3Y0f8QG5nTdKcntsV73vsfjUM/eC/Pe5+IDre18q2I
GVUYs7VdTDPdP+8XaW3xoXhCXzyCkRGcPH7/8+b5659fwdskXjnElPv89r9/57/b519tDKteVwMp
M//d+fwp+Xy4zy//+x6XxgapPq6G//fYpueDf/7xf4+EtJ93114gxD4e0v9+MMWsup0m572xNYEi
zz8tDHffuROX6QR8zDMk6flV+WAd/O/b51fP+/6/n0PKUUb4Qr8/73/ejE8uwv/+LmhFUoWm9Pa8
izCBZauq5k/X17TKQYy7JSSo4vnt/26WnEa6WVpe7eeXnOkDVHeQ3UEpjuSggWhoO5jchGEDImnP
2jScCxpKbyMXt4uKPq92U2XFGzn5wcp87AKnfHZIZO6/ptzCIpSA+4NU/pcLEcJ4DuddodIDUvtl
Q/yUeOlnC3hpXE8XD5AsIO8SFxXDGdXh6XUkts8RgZVdjJ8kuZq7Ja1YnwYAKV3U+2x7M/NPQOty
Sxl10Gd/q3w4FhraEQc5hLzFx/oC9td0OHu8ovzspv6qXPuOYAXZ55SVQPfi94aJ/crwFiMyF/9X
6L+4lhk1U/snnpLyGM/4h2H/0f3H/fcyp6UbcLPl2suwrWSHVC3ezgzdb3WPuKhe2j2t1csyiygL
9bzqcD+Bhrd3wurPpSp7mJDmvA5R+wkvxnoD6VGMLIGzJtwojRFD+9j9qrL9k30bdXvPgOOupBDU
T8mLaKYXO2++eseFJo9Ji+vnp9ZWvEt7Go8ADJ7uHBKaWrqKnC3ChMKCxo5hETMWJmKKCqmnKTX0
1mqa4FwJ+XMaboNZv8ZFO+4AQpKmDMzghVz3P7rOUyK42n8yGd6MHtDtYI5yndXTKclTvMCRUSmf
V/YhSxycDcZota3aYec3dXhKFNqEjNrIqkdcW/anV8fWPtXfU+Rbr4lFOSOz+GygTzlZ82HWDWok
YZ7DsJfbIswxmw1NtjEJJN0QKmFxeb7m8l/jJNO2owWOLDchJtptyvWS4TDW5iNYIFE4YbA5PXI8
11aHTaNTBWMtq7gahoJQHC+faByLq++QpOAoMGMaVxJQlvEuEJ5llXw3StmdfGeY2HUMVDv4/S9l
JveQiszDXGRwBaofBg/h5DL6wKaiWQPGwbRdnNKJGj+P950tf9Pd6g07nGaX+La+wYY2B0q+2mAt
L4c+WUMGAdPIehNBestGsfJpCBt6d0Zg1VYxHeAPsjcamnmXsSZa5exlT7G+o2MKqUyoDZAanDzl
fdc2kIQCR7QBXRNTSj5UxmFBUL/Opto5VF4tz1ituBJVkjoYJK6IRbeCH1qiikp/4p/jCr+IbCNy
pc4986EuQJnlVIFaSzdBnT4GH2Bwy2Pwp4CzfWtj0LMK3J5rX4eECUM3Gdm+MJuraaH+0K7F0Z+m
0zqfdRV5bhfu0L6Gm7Rwfo0lseSdQwhrmlHvQzkgbYby18rexYS4NKsHF/QPjVPaUKSqpCaKuy0j
wyg7ph8ZWUr49BhjkdgNIevFtUu1TfklIXOuwzB0K8fsRt41JWjCmrTrMrCvpc1auDAdSnvMw+u4
4WAuzd8PDZg0FMUIzw59HRP9cvmqWSUbTfbTaOTXME4OaUtY4KjkvV3lIdfCWBQlbljxMeLvhxNw
Oaznf9MsjqbabUEbgiNMs9C/pGOaon/OWhAFyDldcN8b5n5ndE7BRiLY5tIJps5R07xXTbPs8j6D
IW2P/7Ksme+cgAhhNGZG1U7DMSvylhQHTbTtUnkHg27OQvFNYG96S7y2OVmaAkyY9g/HgF1V4Ws5
YDZ2KYGMcD/r+NQO+UiGfZ5+6yfxL3Yvjbx2OXscQwMapI7IX5bGCi9pI9bV4lKbKbKnnp+iUbTj
oZ2smw/+SEOaqthR+jtPzMgyKZQv7eMGE23quEe/7n3C5kJnZ7Tq3IWyuPx3Y3M29iL8ituUAosl
xNYMR1Z/GF/5ZX6bnpsamYqbEefOOtBnBchwECOpOxbDqUM4f6KhnHAesr+oklg1KOgIn6s4qR7V
pL1zVXIIFZMVO6vQIxg1xsRk3Na+T6RTTaRT1h76eFCrqf7tWMRnSyEz1uSpvfnR6dqLsNOxFp7i
9ZAGaUTYVoLMldPamHMGQ+G4d8zh91wv6cGPNb+rWhtxSEJcSJQc924DQu+2crATMqoJjTf9vjxl
oHvA3WaRlyXd37HSf21zWpMLzFXDJDJHTTWsL2/+bGxxmD2xm2HEMgsNVpMy5BmV805Twb7AgsXD
majVgHRzZQ8CdY1aPjI7caI8q9+XPr+kMUuNZKzyHbscg7cbRo9qaPYJU68I5ZWaSePklMXp6YKD
SH4ybHTXFLdod+x6ZUyLzTYnVKe6IK/O3tW9/bCD88kM+Z2C4/HW8vTN6Y0ydYwkxlook16+rooH
oSP/zsgb81EYDbW4hUsAt9r1S0bqkIB9CX0xaToqhjDYjtWjxwrK+RiWBgzNYXpJu1OP+Rrne3Ar
qACT0lB3JeTfrAh50zm6uExF91G00GBnhi9RM+jIZWq2pU5O4JEgjFOkOkZtYUEMpgtpkmw9NmNx
IjaRlQGH9iZJHOjXSuPzm6CpMqlfu6ifb13IxUXoV2tJ0M/lwG+JTWWuJDNrO//E0lG9ahZIIEFq
GOB1Xa8bRl5R4yBgC/roPKERP+ik+DdaiVyDPXDw4BYseErxpyxDe+eMijOWWdfeUku87f0xwamt
Dsxl5oP7CF0HsYonWcYHjKvwOoLpj+GG4tT2eXgmH4XQQzSVqLFslm0TGHzSrvsrowDzXJTt2hri
HMQVPWw82zcrbEBlG0OTv9yhZi9EgLn2PnHBGnDamsvK9SZ7j3NLvYj4VStRfZNlsilJ33tBo1B/
QxtfQNrs+401/FRDLN/cPB8u4Ht/8nFr3/pgoKx303oVxl+2zquPbNAQTaVByPbjW5Rx1ab37OIo
dDMd0pIZQ+sn0TiN1peRladA9lsVThs4hP5HNePfRATIlMSnV52b6YaDX2Fv6OkJGCW5cZ7vYYuP
G98al5vgaV65uVMdSnAh65lftAuNMprb9JdL5GaZB/ouvTS5sjO99pOs3rJy2DOCspCjlV9QFDRB
4CqJnArbfn/DgVqf2/EPA4nuUhBJxEYNaWVah2TIDw7OXwEBIJsOptUNfLpM7BsGAec5yyz8vcmu
QtTDbouyc36A3EI9siSheamTONsL6XG0U6a4vHGPpv03A/3jzhpXcplYWyeLaXDj/pctmqtnV83V
tRgXxnjgDzDfD2NeR1OGWamYl8iQqfeic3fnzFCNWNrudT++uo7bX+dcYUu1LR3JZraBNnF1jV3/
gHYv3QnTDM9lSw071h/KTuHZMLxEVRnuK2n/8XtTHMJcXCbBGEFMAsDBoHbmI8SmZN9E3iJp7EPg
nKsp+cRax0DU90cA5ItHwPq4K83GO/SE48Bt7wck/sDQ/cThghtDFVb95OyJRfAhQazYo+Q3zalr
ZZZ7zzIXonwMPruSuRPZNRMRgxUYQpMZJDDYc3Pshv2iyviAlOewpKW9KYMSWRUnxai8SDCq2rgN
8b+qcOeVF88/0tZyTwLHwqqCdbdJpyoEQQppe+oy+c0qqy0oNsSpqFt20qtyaAVhhjm84txiPL6y
W7DXPos3y+wOnEgT0g9PM/jQ6WvgwMdCVt254aflxMDpBJPhTrirfs4o+sZc4n0OuLyQxRolAZdR
s3KMre1AVSiMOaqG1lw9+s/T8gAl5HbMksDNftmMWA9OEP5KxlhflLu10jx9SSbMIuVA5DSL9ori
wmeiIunu6GjV3kSsLaa2Po/zEeE0jV/ekY6YumonsmyHCBPFuTcd4kLh/uz8ORqJT9yMxUuet/5V
tR7hZeb03ezWca6Md2tiK+Orez63cWSI6e9MrXiuG5DwDNfOQR4vW0iDzY4XJt4r5z1uAHmA5jF+
eeO/2K+9dyv/K+cHo9ed5rMT6OCgyCSzkTBzUS/SS1rjgLGc+ntVT90l7gvrVY9vsrAxQCBLuKR5
UFyrnpOEUf6uQHByr9KB8VCZeRddXt2AXi4hcpVVOPh3Mhr7e0wF8zWXyr8aGRET2kW86glUo4HB
+1cyXiAeTq38asFN9LjpnAQetr/4K8rG8Bqad9ZeZ5gf+0Q1xV4ty5tM+/zMimJ+Vc6yJo6cXuOJ
SnKdjweo+P68YWy3B8P9KRvB8s4siVJTframdscMlMxvS5xPF64H+tXRJhlf6a+RMTFTa82GJkWV
5hthd1nAz9IXGGqDGoinVdT3RhT4632CCdpxYMe+lAJcHdpnGGLBgz0gmcrF6oXE6cGNQrSLW6cW
89b3zDoaUuAPIu22fREsp5pBMZRWE7S0+eBOG5p1jsu6GXLtzprj8V6gGxlZUrb5FJzxjk7HMEG8
ncnxM2vHlp0ReFrYXtPRpWFtMlKsdNpiq61IDB1SO4msgLGidSrKRH6rYcqTxiAwLZ3nEv+HqNNI
uTJ+xExSv8cw4XsjTs5ZUL8Uqcj2YAUeE9B57Qn5wfKdU8Sps2jK82rjwfy7iWbu1+xHyEkt42Fb
D7lapzPLIMv9gxbVOLipDHaTRQ7mY+D7vDEU0Rty4omRTVbdq7nZwhyy3jSfeKCm3YCLwNTHOQt+
1nHyaWDefAFMglSylgfEVM1qjsVIyVjL7VJU1WYeBSklymZz3HrJoeqTaa2qNgHnMbR7VxIeEntM
7uZ5YvaaPnb8RL+4btTncbfrR6rDNgs+lg5EAFSq1SJGdQITKVmK1B8YY3veEmG2TQ3rz+yY1L9z
OR4JAsp2uRW0m9yr7vYyqGuls+kWx81pnmGFzJUgNIdTaFeTTbDRHhwcmEDvc2dYHJJltwUTlK7j
IKcUykd/JZlI3Nzkd2h/tb6Gy9CM6Pq88mdj4A+dnCn/yVxdrmPeYqPjHWisPU5vDH9jKlokA0JF
aTW+VVauLgBSFrfKdoPXk5PCOXrAAsN0YFf0OtvjsX+r01Ru4tAWhJ6N1B594AHk6odDXhCA15NR
ewVoUfmfwWAj3mxj2BHu/OZ4lXMY+gFUZodYwUaEXNU1r2gPkbwJ0AkMCN6Q2vQumaUewPZk+ec5
qHAbluN0j7LhGgdJrDF6Anc1wnfMIFBfZBTncHiX1keyTldU9KT39IjwmGstNq9+DFdIDfWmyKzf
bbztCCRc4/TYO70MdyWp20D3mr10yMuADzPA4nf1jkzqBzRWEu+G6J3IkDFI2H7Knec0ztdoHvCP
gBI0weBn4sWwLH2MW2PfmOW2KBlc2RPzHy+GIl0ZP6dq+pvYzEKqAXZNvcwQVRfHOjTGfFu0H16k
Uaiz1fSEEaDMYKHJErWFelMLO9tyvX98dOs15EIViekjb2zKFP/Y9hXnvdNulNe2XOpJe3XCHBIH
5VQ2E2E41iTbCBzyXmwjuWQkQy2Bvk6O675hm1s1ebAq8hR+r8Gklhk/TSp6HjnTyk3BtVTLfJRm
sSvi2T8lbmRZHdpxo6s3fs3wy3bDHhZlZoO6rQUxGnHFNqSEr+32/5iHQ5sVLZQ9kY7bkSVbWTS/
WZN5uzkRjLUMrDVUQdvETsUqI/Omcot6NYkhfm0ZLs0T+9oB98LJ0D3c1bp/bYsUykCRIIcYDOcb
qT8+od+Qedj39aQ3PBiG7h78M9ptBmu6z8QeUHi/NjJcCy6jcDy3OWP0lsqx8t9TIwwYL8p61xL2
tWnlQsBWTKAHp+GJF2vC16DoTcxW3HRtHbHfkfHomCO1LCJxBRRzhRHKWadpJ85AdpZDNVYvod83
57qGp6M68gd8n5rT66czhzD5YnER3sqMOUjGbC3LWxekbP9GBaV4swrEMml3IBwu3zh4+Vl+Jtuk
V+FuMSvkFCRrtI2/MapWXQd/ebPYlD0mUv7Rsh+JUUMz01PzxI1ypv33jJiRp/XWFkt/5IQ7OrNX
YLoZfw+jba3znLj1TjDeS7dOHAL8bynfksb6k5Z9yZaj/tfRtO+IsYrXRvNZF116RmIXRL6b/xvJ
skMgk5T7HMu9G4zNBgxoGDlB/Me2yfDJn3NbBtmzzZ6sSzH/DryrQ8P0DhahMespZP8C6b0jYUjC
qnFzClmshXAEa4dztvpkz0uTVVG+xEvOdVszLAqMnMGCnC6i/8UMA7BOVrz742HulX8srN5aW27O
qxO0bEXTqt1i4CfFVPxWfm5GmZnCtJJej5Df2tqZHg5tnQ806Bwl1JH3Ov6yfNXcTcd9ZAYF4I1k
nu+8hE+mH8KqdDg3QroNGWIbScTjwlqFh6Icf/alyk5JP99l7a8T1cpzibNgnXsNG8KFfjjokGGN
gBOThnogKxkGzYXzN7YY0ThFz6sMJIrYCL3y3IlITB2KoxsYf0qMxCae1oiRI9cDPQenSfDfcyZi
wp0aqlsVO2qTsHK8hXO6Fz6SLia0ycZpY7HzWbYUqXdMqoDQqtlqDoEB8CZn7Bdp56c5G8GpnXrC
LbIxO/jOlcQWVEecOMQBJJYLU8IGi2rYHR/kUr0LPx6PGPuanVxMcspZP02Ox0JftBIVieTcd/rw
9LwBe/VPMltj9pe1EcOL7MBO5iUOpHNOlfhDTWn+LZVzd2MzvaZzG0RWml18DfayzbS1ZSSkI6Bq
fJ4Hhxe4i0t6TQ94bZm952FzXcZhIo3JveTysR7rk7ceOSsFU5mTHFwd2qIrIY8n6lBP7l3UAHzs
lkNrKVrWe2suGWmiVyU6j7895dqggveYFLNNOopiNxVOsa5CY6IOEN9zv95XQ/fbbrriTTIS2rEu
Q+GhRXutBvVGUTUfJhPC7AL9rKZGmlMC2XRIdBxGcBBnBW2aTDtOpNFZ64KB6RxgsG/jeZX2dnpU
JlfRYYrpDVtyl7KuoBVYcGFYSX4kmyY4l4EbPYTsW+JmgnuXNnptTNKM5jn85SNcW5tegnF8wnuA
dWtYw0Pft3YjTtOcuKuQXqzPGb8VYBEYNIxWpAQ9zdKYl3CxuA76clcl7GLmwoDmRqN7IXdw1zUh
rQ7+cl7j+PVaxqUX5eFgbx2A+atO2kxo0jq+VOa0NycnPJbU0gdNGjbe8Q69k11eU01a3JREPA76
ciN/nRsfgrqe02uIZTDN8U/YiVXuKvaUrKCm7rBIh1bZuORNJ9bAkfMNUdLy0Nf9GAVYvDaBSTh4
T9/WTt5HyWflpbJmRamQHmoUVLdKGtdqVvoweEV3DZME9IFMy8vI5zIVk3V0KzB/7RQDQkALlxbX
tHeGdVe62bmIJS+P7u2dqktOq9rM18+DP9B0k75BLG3T2/aBa8c1mykVzVa+NEl+EzZD34Vc8tLI
9YkXE84q78ttIqW5l8VwYSrfrlWrvG8xoQKbVNnfmpoaJR4RH+mCzZDOrD91LuuXzO+2pBk6PwMG
LWusQDwk/B3buq3ED1Pve/3Zy955a4XZvwR5/1Z36Kfoh2H0kqrwwy3Tz8bz9GfTMN9z53C1KPSw
rkErnC3zWRueOHT2VFwC29kt4SR/chms0SDaOejYJj0OQjEdH2b/mhZoSuKkqdaTHjaJ1ZYHg1V6
nNlvXRa+ptXCm8ikO58bAZpQ4xBEySmuveL6Eee9e9Ny0esUEEHDKO/WPm5msypxy6rpxZlGm/mA
6XxfUI2viPHEJxc+elywGmP5Mksx7btJflWyaNdkkLQeTT+CImeeXsbQSq7KNCvWDa91TOfL6MY/
ucw5NwFmBsb3IDJtkri2RjL4G1pr99B2KsMEgLdtkdT9Ci1tTlGLDq6BodDT1NmjgY83KX5ZrnXD
nWzssG2mka0QuXHc//KtxaUib/pD1ozJps9UsV3swsNBlUJLxuv0raiWL8n7Owt0/eaEg9i39NGr
gs/yYmrzNk4cP7kP3dNcCLIRWdFcKvUQtjjBwGp1iU+VkmxZluyMobG42tY5USy3G3LmEJCE975M
mtvoNaSUaN51OIa6U+DF5kU7dXeFt3sw2+abcMmz0jhzDoFSFDS9u7Z9Ki4rTMT3aQ5fGfb3Rx2k
GweLwGpukvgbGuEfzhgAISza4tRC8rzbHR/4htiTjS9AVc5M88g4bRj+2Rh0p9Suzuxo6bGk3leh
NUdD3tv3Znqagt1NO5TeefKS7jqY5sXizNh0Q2Nvy8dVxCgZ3XpJhvIObdPIAsstl4a54NC/JkZj
3sP02Hk7zFbl34Lx1NqbzO6l0y9NX5bnEnMBjWdhfSBMxMBtKQTmrBmIYLzr8RJLJ/gp8r5h+8NF
0WL8Q3Xos12CvcrMcvhdTznSRU86x8rqftERmCdbcU0IM7EFO3n1x7k59ejJeVU4nIpSpy/jBIsu
oNZzYLOfnzcBCyqQG8M95/r9gg3ibgmy3WCEHJ28Q0WUW9lJzyS79S1+o84dgYYmI+9abpKefttY
xnFfDsNO68I6tKGbv8YI4zyz3fqciyCoNQhWBhj72UtGRjLVcSRFdCVDkfxQGWPXpOriM696jYOx
faSgFfWvEpwjS1U/u1f1YAOYdYYf7LaR6d2Z7HlOcbMrBHdVTyySL39Uw6N7hi6g9N7ANnRxEvN7
zELzqxEtl0DfffEGJn26M/mtcSCubIXuBcBwQH3xvCXtL940Q3UFuZdRP9GiN4U0Lyaz/gcm/FuP
QJnntc7e05bxThvgFxtnFTnWLOhorbVLEaorLS+yILSyQpXJHirkEM6BXKrK+x0QcLpLPf3NNpKb
ShHcDkU97WKvo2mL+WcUkYjuHAQn9vQNm+AxZ05Sxvu6BPyjnVnfR9wlI76DD08x+CyK7G7hNmRR
YnsrPpO4POID7r/I62zv34BPwYu3RcNs6nmTu5Z/dRLHvEBj2iQbg33QR+m06uSVvOGtojY/egU/
XldpQOQd8r6BLPhdaejqQrga2m3XHb6nvLkZ9hY/EFPlO8aHtFRL4h9kl4DqJn/4z8yKaM4s85zm
oA9InHSPtligbTdAykXHql5U4m+AVOh7xwiHasAlpdAHyG7KcXoF+tucjD7+nBgHvZLtuUSSCGTY
qI95VY3GlHRawe6Gbz3VVedg/vJ9Y5o2QqDsBCpjrSHcDbu2f7gOslx8d4nYWme2Fscu1uJ7a5n/
91tPcr2DFjeD59XD3myQhZf1VB3mccYsUCW/yC7OvpfyNZRh80PbcfI6ihHNRZ7fw5FgJ8AHO5nG
b0x15nMnwvRUWaF/J2M1/WE9dxHDJI86Jooe3+dbWi7nPnR9xinF/FY0TNowmZ1UiQiDNkecRh9L
VBKq9mOJWWFhLpBHvJl6pxQzhxA1G2CBgbQnQnIcFxF2/ZCXL66adl01BvhLyvrqzvgga8Emd0Zq
vtWABSO2uygq3a652k31xagh2LUglHehPYoDFTkfCYqN1VSx4I9ng2OGSndt9tMSDSG9LLX1fPEo
+NekeWrqO8Pah5bT3/RCyyuLxP4xs3voh2B45YF9zUqFmwV5yHYo0nFfI0Nbqb6Iz8i++y1bTRas
sfJuBYrioFj3eohPOqHgrbrhi5eTAWHSdbyRBhHVVfG4FFvihU7XeaGtHLD8uKfKIDqznxoSF95n
tyre2sRQb9Rvyco0ynTnSuqjsabHHpd+ubowbpmV+++DMIfvSGxpcf1qvrPasa5L3GyGws8vWDhc
NpDzL+X11uV5Y2iLZQ8eSOYX3MeabK/aUO+IqzrxWpVH1HrWa+wes2Eo7rKLxSmuJs40i7bG88Xb
Yn3rQ8N+t/6W3XANpjD5kRp2coMo8j55ZM6Vrt/gb0vH2xPXWwXLGQdsHB5B3kDIX5gbRPVMibpg
fGVNXJtR16ruSTQ4mcXCVVl0/Rr0sv0yOOXvPER7OeVSvKOTShHZfesJOD7mngVNVGh1Sbv65jva
uNEwIAJKwco2S65OVmIcO8krDzTl3VusYf9/2DuP5dbRNcu+SkfNkQ37AxjUhAS9aER5TRByB957
PH2tn5nZ92Z2RGfXvOLeYFLSkUSRIPCZvdc2iTFfJ3b/Rmeh7TCOGQdGdsF2HLWMgCE8M3U65ysX
HSiDk8QUI61qaK/0wCerFe8cbrP6OWQqvmTZ/ZGaevg0dxdBGOMK4/+wmpvupy/b61RqjjeaxXCE
VLHvC8MCHhc8BW6lHrqsBSY+KbPHdcLZDLrZ/264/B+i6T8RTTE6Ym79339SQ/8vpv7mB73BX6No
pDmS7/kX0VQC611YbTriD9PAL/wn09T6TQDm4zzC1kMiKfnSn1B9bOtN0bXhf/6Hof4GuciEXQrp
DU6P/t9CmMKrwKf6b8wEE/+q4H9A+UFnwFGTBvl/g1m4OoeIXzjplnnZTxFXGbojkmWqX9AhYYTr
MMzc5CnKqjsVAfwklfCO1MSns3acblssMmIDAHQ0wijoU6mld3Q12A5KXC4zX3LnXbKvpfa+GbR7
gqpOuDLlqIR3QIlQv57U0sOd/zMj4VeF4h5io4/WacgevIhNpGEo/hup/dekC2CUfoAaY4AhHQLE
XperQboGZukfMDASZPrrgK2glf6CJuaEIArrUiqo/fHYUGwZzVEBj7OupUOB7+yR45F8MgDvwcur
LMC4fzNRCAj4MHCMbEM1whoC2z0vzHdNeiGEdEWwU11PsfphpuHFTxGgNNJAgZFiko6KRHorSkwW
PWOvKCGRw9byFZg1OK+2pbGZY8Abh+EDddB95RMb47gF3kGMHCALGcHi7FClx6OVbg/27zOPEgOI
dIJY5VMnnSFzciikU8TEMpJJ78gsXSSp9JMwJzaXbtANHgKyewXlion5JMaEQrzHJgGHrXMpiTCp
DNKtEkrfioGBhf/r2FkSwSR8rtCWa7PHc3VRMb440gGD5HIvpCcGsEO/qqVPZpCOmYpdeFejKLNF
iHoadRh22nGBxvGbPQhYfAUFgu+1yr5QUalgy7Gw57jYdMCpveQBMfUFWYSd9ZXYjDmVtjyjpPLI
WrnYGH58jD9EKy+j1uciIT1B+Ltr+nvBnqu7n6VvKM6c69Cabwrca7MuNoZ5p7fdd4msjz0GjJ34
Dp8gEn8MSaKBz25gUcrYTpnSs4S1YeFP9UZBtdlianLs0ORQSK46die8QxuTzrAn2hnlw7wtMEa1
uRkvxhFJBoKB4DC40wrcl+u10lHlYK3qpcdKYLaypClGnb4M62fq0NCPoerKHPeFRoWJxIxnPU3w
gdgaTq/SLMlB4i3jD+kRDCPLtM6HlJ8z1GssQRhDMV3jMM7WUeOHx06Nd2YydfAbiQVKqi0nluwe
4EqLhhn05fg49oxylXhaErnXLhnS+DvL9V/nFlGPM+GGGRH6Vgj0nFgxD44+HvveQBxMbrQVNwGQ
IIQ5RoAYlpWigjsbv5sCnHfBi1mB8thA83dXasfhO/nNY+N04S4Mq8nLu+EdjLkf5KukrZxlTAiy
TUTjsUnUd2IM3B2bsad4NLRFZAvmVUzChnm+ixUSuguO3ZGxPiyX+S3sUfOFfX2Xt+a0boh+Fwrx
uy3m7yJBBIm5hXDFsdv6Pn4rn7PUurOb+96J1K32rUwgAdoksHAgjQIrS9XjbGT3DaXqkLfyjy7H
i5PHZNBNPdHsUbUNmE1vFeI6mLO4m0HTFE/tGmeph0OwNJOqXFJhzY8MIzmMws8IsR9bzOphnJzk
DKeIsZ+b7mvbKqmY+oqv4SwgCvrAIkxZUOtXa2G/JuA2T5jVvZSdKa23dVdbwVfTJlhIC/0ZOZIg
9IAnNuwq9HMBBhXeFVAiTTaKDiLFdcaqb8oKZPV9NaCkcwpv1Mu3tLOttamY3SFl11UX+nIev8w5
ix6tMfGASGHsHfoM6QRtsDmKagURTkqy7btBgdqF4pq/Rxo0leSg2AdI8Nk6m9EO1PWq0gRm8d49
xm1v8906fj65q2PCQ1YJ7UKdiGesFITtcqLp5Z6v0ZP1SBbItQi0XYAwbaWWKanwg0jRWhM0VKEi
RTVTEb6gbZsgf0LK4q/ppTeGGIsD+K6dGUbvXEAxUs3+NRqyBYCt8R7apBfOhstMa6zvBrPBWzIj
51XmPHtuc1ZJ6niMMYeeNcJUlo7rf2Wxwu+vEw/zRsio4lOJ0RT2DZNVYdXW0tG0J72JnzNsausm
jw7U0SjPIqQ4rjqkq0wtzw6HgQ4QDroH7Bzw5Vsr6icv7HN91VjwsPSpw2ETYA/w/Zahr1ouovBN
gU14mTCThJNqykyJbsHcKSNsaXwL7a6ATBc891O7H9zIXqBymHDeOuHS0pzIa3Xlas1NzNZURT1W
XbHddUtXNMOrqTfzCU3DtS+sfD+2PFQtJB7csIfQ0xzpUmyi+alQ1IuDk+mAFxap7Vhlm9KdvSKe
Q0Zc/fgaltqRC1pD02ZE+6m85MVMymjCtFap/OYgaDAaqUtKZpblDL6ac1jsdDK5OJMm4PUweaex
9dHpXYTFiS7baOs3C227bElUiLK8fvk03HVBE55RQp70oCTm12Lu2FjFJ9ca8TLb5tOkP6ZtPx7Y
vOSrXHcfiLFhU+zUL8mcfvUG1T56XtvjWNrOzrwWuK3Q88BNz6xNrdrfTUEKiCnEaxzq+N3K+DRg
tdmz32jnfhMa0CUmEzJ70JjLopzmQykDqZT+CuuWbVXqnp1QZpW7Y0zYAxsFh4txmnXJianjkfWT
S+lvklAQoiGRk0yUPsqjyhuaEr59I+wmIYtOzTcoVSA8OZPBE4uvFlcqrSk2aSLyYB7ZiYFatERL
a5W562WiZjAbk2GWtLspRoMy1sNGFMrG56ja1TPXwF5Jo5MAH1j1NUnwUjjB5UQHs30YI5/q5O22
706K8k110+6ky5tJrT4cpgMaGmgYAgz1EpzPvGlLhGVLYdYhtnOF8B7YGqwuSnQ3RcYz4+rjci7J
Ck61+D1Rek4kRIRyXQJxMDodaRyunayMJKzpl8QKwgBnS1iWG/6G8CWon7vwV9O+Ty48NtVtaM3t
6jGwdQAf+BpDgw1TDcKhKKThNtSCVZ3MDajztN2WIkjOZraZhI2UJg8o5EYD/AiliKoyZuwhk2TT
qOwR4x2BTBHyYJPnQQjnRxiwINFC+RonKXZA7OR1evADvAemjtBKDzg0bbXUVqJMfyiHXJbNFeuS
xIEhUfNkzLHGRXPWX2o971etYbWeoSjdum15q5hAZWpA/W1p7VCt7IHz9790YgE1e9s3efhqZqO2
EVlkElszU2MVAtGJ3+P+svpxRV3pbyOTOlv3h3Ld6WXtJXnzFTtGsDVKiyx4xEIofbYROpCqs4Zj
OpwcTUwHJHjOvTxkmJxZQIWvQ8W6vZqT2lMEOneByWWFmG8PLJDrVBeJvauTwDSR3dIZokWIn3DM
BsFxtCn19dHfDKWAAqlBepmSAiWMY6/LKc8vdR57idPcsw1rLpleF2eZYEyTa23RZj06RveYIJfG
BVGy2NWqammG9rjVUim0c+N5UaStu2LlaiAjEu1GCETrTSdsDoHyE4VHcqCbZ28Z8c+w+agrM0xW
JakDZ1e8Z2Frk56op1s7A/8fNuMrmpC7KdPfLCnWbocwX8Z9gksHhbejBg4ubS7SfTdrS8fPzVVZ
cilgZ7cnAehcZPA5+8l+Zzy71Mos2cxzfA7a1Os1dthW3RlLN9+NlC5KFhN8416TvP+AUrxTQh93
/uQfQSP/oBHcVtVzpbmfds32K+82HZuiZHA+/aH4CVsc8NGb63TnKYK22dNuPNeuhaP1o4+sncKa
agyMXWS5kJ+7s6KaO98nZMpvz+M4bOtQ9QIbSUybKEeDIqIjEMFhGFCTtsPAY9NGJOEqzUaZ63Wr
tJtWzM/W2CyUItY9FUkWimYXHve8NQ3rajSIZBzb/rS62XOC9m5sSvARHs6TnvQgvbx3MvHIlZao
QbxKFN5Yc5oXWJzrugtbXPX+QTqP0FbaPONYRfNOO5ZeaVXP8h/pTCUhkW7Hqdi38XCtTP/OyazI
y03todDqQ6Mjw4wIGoBEyZXWcA/pBO9ncvYc2b86y10FQYTxgwW4nKehB1n2arcu04g4RHPt1OVD
WwQvQ30fuCxyquyxDS4W235kYDjXg0NlmD/CvDSGAayCX1gZDeFu9B0uQBC+bvUsDfFBP1cmlBl+
Lw31ItGAu9lc45UJ74D5UE/gP3stXw8KGfFAPhBGDWW2sA1/oTj+Khuw/aDhlm8QlqaZVEh5YooO
dhTtCjLMnDDIl1MZbeHyeLQeO9QD5CipTCxn091YaK5mPTpmZtN+gUKJHPQleeI+98jbyTV6G5vm
dagbBOrrUas+ELA+Kdj8k6vtazppXOV6ssYvxZ12s/NOTt6LHxL2jV6afMkr4o33xhxPCtV1lM0s
38uNOYbbsik+jUm99LrO6JeCBVOAI0J47GDs8tF5xG5hbJRAf8W6fBSTsY21bpf1D1krvWTlmYJ+
5WDAWwzGtCw1e2Xl6aPVp9vwXNZcXGcfOU5mTFjW8I4r+Y6OLF0GCuvluMDaiqOJd0PcrtE/Knp2
aXyOlFKnPFRLmgfbqhbN6J6zvUVNaRfM4On0DmaguUu0B9agLJRrX8o3pH6pOgnUUBdQeIiKTACd
zKuSYHakEFdGuTwZ7fgANPnRmbM7u4n2IunW7KfWVmedhryVY+GzCt2j1u2M1bmybZ3qVNnVQqMN
E1EEs8O6YzTw0mNOBt/BltJC9Wsa+6yJ3rpEvY/zhT1JrYho97FlXoXSvTYJ6nL8Pn3f/AAYPJhK
fnRFtIzn8cRfemdylR4tqUTO3ifbOCmTc7LM6icZH2stu1QoCvDE7IP5qVWbTc3gnfpuYToOrj70
nIZ2cUXwpNjNLrJjz83cfdFxpCGQp3ZbxxmoLWR3mzTLLvXobAM2/kGeOEvfnN5IDrydMnNsb03a
vDWKehUOIYSwi/1sC3DoC+/FShXGQ4b9dxqKTxWJ4qR0Xt03j9giwyQ9u+jjVNtfsDpctlm2c8zo
viCBlYaRTUHzC7jSvej8d7VauM74brfVc8AJbk7EqmjFY52K7zbEgTLrzlOfmU9I87/dVvlETbPP
bbaxPtFNrnsXo9UWA3K6bKPGoGblwYIV4q2I8eo5FG+hidyYbVIWvkJjyhscbAaAxLo3d2MVHM0C
8EA/KMtxAKEwW7ztp6xBn+uQvjf90gfecnalvuQj86nEkhWwpKFqr23rPGWJtWoU9zRSTOSl9ToY
lcc5bRmU/alLjFWZvnVK/JHzmvhu8tAV4Qrf9t1kFvAo3HzTEXWrqPToVvfACYO8WUXzlHJcuWW+
V8R4EQmywSzcNEa1VdtpE9NYGKS1or55iONwF5vaJtCnY2dxaDMTtrrLyMwfL24JWt+OaYl04Ohp
tLX7agWJihmC0hwU890+MWg8kymrk3FfY2GLBngpAP8rHHNlCuMq6cLvGu1v1UObwM5G226CIhmt
BcKqQ5X2W83BSmESDltxds1Qai8tl5xhZfzO0vi5BK22CSCLIilEbYwOeYK9v6gS5bHmsrnws/I4
1fq+Uo11odnPc8lRPZVoVSN1TZgPFjdxat37Mq7uE4vFRlPmb4jT1nZc07TNl9kk3BhjODH218Fl
6GRU60jUL+5Y3FcG1AYrzulMTZhdKV5l5HjEzLJHDZQtEzmSB2QGHdMJNWZEOJYDXPm2edcKcQ/u
eQZ7mEfpOWuznVDUjdYO51xO8q1sicN5pSW0RmPlWcmTORRPuSgPk93fdUbsTSwP4iZ/daf5Mc60
B7PErlNNx3JWssWA7H1hYHNaZDEtUWGxFoUoJwu9yp83BW2gKbYtJxMR+57OOpNxDs6mpaHbd1XW
voYG3HekXaN5tYzhUtv5a5idlSg/xCZXXLo/FcrANCBzR53TGa8asE0we6jpEkoDsa4sfx+H9StO
nsdyEULfCDhH9KN9ZPR4wmjO275onlvK8zpqCCYNjhTAVFpDgvwQ0p+4t2q/XcmflavTXciUIp/E
uGwj5V4XxDkW31DyVrFxO/DxQm0pnHhVWNkOlvmj0tEGfver0e19Dr07mYuV7k4viTbc9/x1HRcK
LT+Mer9y1OonSIiamXS4otb8Ulc5wlbCAWefEqe/CGHzvCklvhDQUXEYLO1xvJOvF1mCb73on129
fc+a9ISLZIMXfUPgJ8aNq16yoUcrpHM9ro/59J2awa+IxL5WTT98W4tQxWAqdY0ODzWtsDnHkeej
/pA1IvtmwyOdmKQKuihhEtXRGuRWKvZDPvj3mt7u4bnYsHyqmQqreGjrh9lnez1pi1TB32cj7dFH
orDNPN1q0bphko2rHGm3BQR9ncNYBkBF5iXWFdz8awYqUnPfHX1tUFduPlgeDfpDbL6jFTjTuVIw
pQUV23SfzjvbzR/Qo3G66ufXujdwkxXlBgnEyhL5WVXEG4v2ZDG2vTcZ2XfSTPux+wkA53ECf057
4FxGqugcsulmMLDnjRpzU8Lw4PzGrFF95gqdg7GxpqvH9O96psAujFtOa3sSe5v+WHAs71OLBj0Z
WTtHvbM3UTUoJEAemTpT1RXTaqjE1p6Zbhd4MoqY+ghU6K+0zW/St23jQmLtFBICZs6fQqMysvJm
TRa4e2mBWTEA4VTXzLhEK1p40LuBv3AtnPXdlAec1aYdHcDC8frWtemcW4dlQvMwFnq9Qr0drqwm
2HYCy1ITBo90BJ9zaBIR3sT1rusZmQd4MuyarazhIEDUwymRxtbHWLgXX6v0zWAaFzGY56Yu8IQZ
ynPlppD6guBxVhAv+fmzbwFItlrQ/8bYKV7YVuY2LiESpqBEFrewsjR3oY1KAAhyW6EBBUmGBtVC
ihecJSrgQ6ADOahArlu1KV4txaD8odXDVhYu/DpQVmZ1tRS1QwUft57e9WSuIwzPAjVd1g39lKPj
loapj2DScTdV1fAMRdOaMXt7Wvil7XpuWO3AaBpPRfrFkuGjHk4m2YfIK5/qknzMPHK2uc1LiPFH
1VHKoTOlQ8aEZIk717aohOQOhyUi/xZvLEMDmfmNEiUo4o+wzHgHZ93O0oAytHYJeBy44jLOqp2R
VqSjKOoKyt90R8SSzatBMLDboDHyY//dGihPgwjhndLUYHBses6RQ8lIkHAVokc02UOXsMaAnCGR
HawieUi79CfuiRlK3WbtCh4eG2UuauIS1uOvzHG43L0g86MDKOZlajwpsflchFiUgOA8NPJIrmvW
Iq0juaEahuYU7hz+uHYxBoLhRo7JskYVnnCw1Uh0F9J2n3WhR6eKG01qYnFgGY/kczyHCNrNCwjj
g13m5zJ3VonGIWv1MDoaf3hDPf09mxvhZFti/6DoKP5E9Y/PP/2BS4ROOF50msszaBFpm4z5czmA
bVKsadfpJoij6pNL3FGFrrTUVDpcsx4a4qnxbmj4AowvDfWBeSFw8DPTG49gowp9KicmOEII+Zsr
/TUy/RapjC1HhyVUDJhlqPmMb+mt4vmRREGQgxFFAu56yHd5ZntqqGxMcs5YeSPZTpB26buRpQMC
580w2o8Iz978Bqx9VCzmMtmZwtqhmX7yCUxC1A3e2EXqzhFzGpxOW7Aw3Orgg/xh/KatkklZOPIT
bBoFeoIhBVCpJvmb5vY7Zx68QdWuQxx9q0O2hC/6EMTGp15PxxjihQd85EsdrW3iDM9GRFNi2yum
Q0/qwNXHrb+U4sXozXDnc+VtWtEsTd7JjKSBbzKwW3M0htC9+GOxk9JdVEm8t7gqxj7ZQrGufNqB
um/i8kru4pIhyCLsxxNLrhfBtHAxi/EnDOv7iKnf4FzZoXiV6q9VpQZIMdcPwZg+6ll31mCIqHF4
X3TpwWr98m5o1R0T5p4uEa4A8+qc7X67LBWxxzLLKkTUO4bT36L1t8kYoMmCZxqhTHKHlneCfqz6
9COgvidKyrofkmEzEmoeqAM/TNuNAuCKSN4sv31VVevcKnW3CrP0ARt1IuLvKf8JYgYaOXWjSR6x
sK2DnWlHxRUr3VAWyH6CBQjxU00uEH/ItEXQ+4FpeVw0k43PP+q8Uo3TJZlnDw1IYnTDH+hpOTOq
M3UMSGPyIuXBeQwGvMAIGg+uqqFEKcsfrA/7iZ1iPesnswjvo9Z+c3v3SaawktSFCaOIgM0MFCN1
s8IocnEUs15kdfscVKwUIWdWT2iUz7Hdk2Veh1sxp1I2XfykebXTxvyCUWAVaS1bWRNvdqthVXeR
ECsorpn2Qor1VRvPjryBMjD8fu/2oSI//Nvn/vbh377t9h2//7yo2SSTweopk8YS8RDFhQaShqew
rkCb+xoRtfAt8n3OroAV83zNY1wzZgqASpc3t3v/uvn/+NzI8iRd+IxF7CFKIOsFxX4KZ4LubV4N
Lc/LvYMO5/eb24ek4LQ7e36q1a5vYZrpxR7DLz8AeiZAx5BgT1jR6Yxi1aAvkQ/XHFHPrG53y8wm
AeV2d25lNLYzrn0n4qTsZmO2v91gIf3zXgNEVfg4zlKX9NCy2jlWx+O9Pczf7ybyt9w+LqdWDuyw
UZaAdSnh6v0IuAFux/DHze1ztw9vX7CdoOd1/z9fbuQ9Iq/TJdeLYQnFrVCZWfLJMn8GTtyy0YzK
PRu0ct+a8PPw8qAwSMJqzzq12t/u/evm9rkMatbO7T6dsr/4yvCdpniTRQ0ZxHeSOydgHIcQ9nNm
fXPCdzFRAKDFigYUqOY2gem5yBi+pWgke6dhVqUPP0nrDHSp3MBTgtZfgK7TpslzXWAwM6dJw0IW
m40QvZJE83eBk58JbZ72tTmBHFA5uU79KalJjbYte1wi3H0brRKPABdBumUgdtaL2k/pvqcJwOZR
nJBkoX5u+mk1F8j5A7AjafJLtau9MTrm3u2GCQnVfHXiIdnrpt8ewoJ8zan6rOOw2va5n9BbL+Jm
yE9NVXan1qxczqjiwJahwD1jrwqr39mVTHxvNH6Njq5eSXgxiwzIUMDmkprU5lLlKM2JjHlPZOgM
TdjPO2VQ741Ba069VR8JzO4gAQuCCpD+UocvnpAdp0cVlXSQt8ap1w3jBEuAd78x7n1FnGej/GVn
SbTiW7oTNjIvy81jHUVCOtkvUTs6O1sz/LtE96mAMJ8p47uG1HDplPpPo7fZMS+o3yE+HbuQkoX/
xs7oMy2YeFYTl/FvWHOmdpuPYazxxhpFflaaOT/P0S+CAyxkxzPCa6aLca+SEC54VeDDUeKqLR7r
JMtPoW1nJ1V5ZLs0Hq05qL2wTFmpMG7LiZhd9xp2fvpz+4hk3T4yI90FUX7Vg8pmlFVNd2JLYNAv
gxHBzIptISqXwEV9DrAPkDM1cWGiVM1mDx8mJaPOvF8raTfDbDphBF9MuUtukHwk7J4UtnOUN5qK
VNi3nW5zU2QX0MmXbpnVXIncFBam/sr1Tt0ypnukAFmp8kVko4TShIVKxk6OfxWS971MKmGsbp/7
/cu3r6CkxAvfEYDuHOZom5dGCn8xezFc57sT812Bi21BIsAD3BxGaPUJ8to+VvyncYQ9N36IyvhR
u/hxyoJjQrYFffRhGLXHqA2yRWtqz7iqq4Xilu+2DoFDm5nKVvN1mPvukKWGZyoqOclUipoAd84C
ZqvYy6pK96UR3TU5dV5cYa6GWhkZYDZtbDOR2lvLwu5fzELf9uTlQHbUSzx0uIRDBLLCp05FJXut
gnRcksllLnOnZ4Oi9Y8u1ypldO4HEMEMG6ZLReQDA6097S0QBizCTms9D/5wdKbkbVBMylQaT1U0
Fy1DOqPV+3TLapuyZHRXvgW3ZIgbFHpGec7sY8saFSxn78KOqZPoAe6WB0mAKt8mSBHecQvyoPwa
KoowO1PfuxIjj525qwFtoqdoB4fopoU/G78sertFpRHKaAXj1Y84809jwaQvaJYYDHaauPioRgm2
jNaKXoyHIZmd5Zj1r50wruZ8nSXYI6yDS6fo6V3sotlIAe3oerIoe3TGUYTDVTmpMC84EWKgmskA
q3rlxS/ZvOphzm43Kba1NX/44KdoXOsribdEql4t68QZ/9Ftc6bDdv40YcRSJuOuqjSk05a4d7Rw
V7bwOLULmLiJITk7i8Jp33MUH0khpvVk0/p1409eFu4OdaxyUUagpGXHSk3V9YOGKFQE5XaG0OVZ
9HloQOLzPKsm9mOehnRCga3fqTEVZaPvOhZhY651i6YFJ1rk5VIjJGNh0OQYEXlIRoEItoS3G0bD
sQgONlWcFzUqKK4sQa8/4sQxsuoHfsanjTZz0bGrVDHVbOrYfcDPM25DS8crmlvaoQo++lDTXzqL
gYvV7DPI9LuoGw0PO9aLppwq6rOyQIFi1tV3Wmmcpvt9UYa/NMK0FraKW7lOLy7FWa/3dMYBWjEl
0jBygZspaKCVMFmmNVfgsJn3spRsDPUwWazsdDvCU1+j9K4JWcZC3HzETsukHqX4wrdoy8ibWgTf
TiPyA9gcpGo0P4tAGMV5ZJyw0CdnawvoeXS7+bVuyicUU5+9Gf/E3TcBdNa61yffE3Ow5bxrXjKe
LNgjCx2i93qk42cfMD7BXZq81J1sZmdtu/4gMq9bV4yXW2FiJa1c4uTa8ayFY7eqBMvHykcXmMjE
AusjJLVmbdFR8nKfS+TVb76l/VThfBZRpgNaqJ1VPDbLnA39og5ddTUPKu/tllmh0CmbGXqEUxmw
0ewUnBC+6YVGSShpaHY8nmb0CChyFiKo7gm3TVaKjvUVt5G+qu1p5Srka/WgqpV0flTmGLwJlj4o
eSeraKNNoGoPoUXNrAPLWKLt6Zc2qAEMZ9Rvaf4zKsmwaOKJdpgzGyNdcYwtJDoFTg7HxGZQonxz
AbJbTW2yO0P7ZYXOytbr9w6O50aU9T1jWXdrONo5YilVW+E1lVBPg00FQZ3BlZ31lsmQcwpsDNJN
W6q7mLQKqHNdtnWBZKwcC2JckeLxasZhbxjdL1HNzxkRwPxssScc/q7zp/g57c6h2XwHY/9YoT2g
UAODN6j+qvbVTRf7F6Ys4JuCiukzPjDONiYxg0DG/ED7rJVxWGSa7BYq8VMwAV5QlA6rUZJIIZKq
Ek3aS0hpAq0UZz1/AvxSMzedRdRK03DKeEJCTiOJO63yXcJftqxbPESTRKIqwU/egEjlnGcAD8MX
GnHdXScSpZqEQFVDR3WO5C94mgSuqhK9WkgIK8GrE6tiwKyq3eBxk7DWVmJbbQlwhTBGCQPvg5Er
+Qknpi/pxpLQV1XiXys4sLh2lL0p0bAN6nyvv/FiM4mOtSVENpGU2USCZYfihYwz0nFvn5E3s8TQ
6uGjIbG0uQqgFrZGehB1xaUqKAHYdpBsf/8QzcmmNsHcAvww1zTZLBdl8QcKd5RQ3Ns9wRB5i5Vh
NUnEbnSj6N7uzjUD50xCdg1J253B7t4+f7sB60PiBHRePmq3KrzeWIJ7G4nwDeW9CKqvkHjfiXkq
b8F8p0r0bykhwJHEAec3MnArgATrNrhgXYKDbYkQtmEJTxIqHEq8MCf3QyiBw7xAd6XkEMMBB0Ys
scQhfOLbpxKJLEZZki+rVnKMhwakcQXbGEeOu3WgHeuSfXy76SUKeSyBItvQkbHBEetWI9r3JTp5
kBDllDGIl0qwctCDcYS0HPCKowcEvuxIDDOQkoFQF9DMmFeKA9oS+NwS3Azd4FMLwDXmMJ072M6d
hDyXEvdsSvBzIhHQyB1Vr5NY6EwCoi0VJV4kodGGxEcT/vNF25qvM1Skh4H2BEwMi4u4lgGjAKiZ
b7OeklBqZgvloYVTnQ6lvtFu7GpckdWhvwGt5bOMY6066BJ3XcC9biUAu5O4lNzCO6hJPLZ9I2Xf
PmlDz+aQYggeAdTGulyvHAnZtqFtJxK7bd5+YcTEDSB3IdHcvXwSgpGFQQe3u5IA7xqS9+2xxxLu
fbtHKILtdRL93cAAx6cd3dc97zSt/tIlJtxl55tKcHgBQbyVKHEVpnhoAhevJGZcmbtzm/EAIpxT
Oit4D8v9XZk3zgJ3JJxaeOWVBJc3N4R5QDk3QTXniV5j/E6PrLVLzwF8jk4oUACh2w7TJDEGnuYH
EpMPZTBgDx/VarQ2782rP1DrTW4FjVO8G7DWYwldV9RmTYAl/kEJZNclmt2G0X7T+P+PHeIf7BAG
iWv/TzvES9R8FTmcZfwPeQsCaPeNg+H37/rTECF+c1ShW5qlY2hwXJXwrj8MEa7+G4JpobsuNgmZ
js2X/jBEmPZvqmPo0DP5im7bBg/jD4OEqf9GMqcN1lfGWpP6a/53HBLaX3O+AHlhMLNgcpoGP07D
mPFXf4SO/S3prFAcXOrXre1Topjt1dLyemtVIzrxog9PFlUtA1djlwcldYPKjMo2uFyaw/Hf3CSX
330Z/yvvsksR5W3zn/+hyQDmf9k1fn84ti59Ihqxqng2/vpwmKno6HbYFBmW7nhTGZbrWP9C2YS8
If9wS2hAlpO1C6Uvz4M7/FPI6l+DCf/49SbRoyxl2OLcEjj/3S0Si7lxdds81KP/Bt6ne7BGHytq
kx+oEVKsam3m4U+6ayy8of/wt8un+m9/O4cKx4pFwKut/j1mrobWGnSJZh6SbLA+Cp/NBbIVWtbO
8eIas7oSB4cZSENhz3sljr9Flu6TIs4OtFvtBgUsbWmIPjkbmnn7Dw/ur0GSt2eGYxVl73+xdybL
cStblv2XmiMNjaMrs5oEAtGzF6UrTmCSKKFvHA44mq+vBb60vO/qlb1rmeOa0MigKAYjAPfj5+y9
dhBg7/Gt366TSZZ6oTkMmC1RfVwo+dWtJGh3uWn3SQHZ4Q9FGEB8pOE2wd7Ia9LqaCpzGH9Bj7Kc
G7WTExld//55fQSt/vaicTdYsGo9K/DI6PvrBTNDYal9IOnXTCeMiGVCHBjl4R5f6y+zLNNX8eHH
oGIqVjHtVaXdSyVr9oqe0rY8KTz2J0fpg1fJBZTV4NNYT3AKcqx+MK1LSHaFmMf+xQHotFt8eggY
va3r5M3vXtZ7hNl/9WDancKSZMR1kcDx0vbNG0LGNbZ4NsrukZusvAutZm8OhfXkmcWhSu3uMobL
05gmvzjS909JS+ZYrgLnnBX+V+reL1D1wtu/f7Wsv6Y5bu+iZ3JbeSZqd88XH26pf7q+C0TTY5Um
gpiElmzNRFERudbA9AK1uqoouddZFlHeetglmp7MmUxG/9MnwtGOEHbudG6o34LYmYOYVQbd9OoG
w3QZzeyO9HrneR3nY2cPL8taYthc1FUk4jygbRgCY/7071+MvzrD/vFabBY11/VNEgrd3xIO86Hr
DY9Yxys4yF+GfRJ+s0bzuJxFGD6KnN6f3f3d8vavqy2NCA5k2/tgsSX8drWiZRD+YFcCSrJ7wrcA
TF7B0EiDxzapjQOqmxWcVHFvD5wxytW/Mzlj4Sd1Pve9+ze3jv2v641nUklvYcKCN2Lz4/2zNS5I
HGYdBj5jFNy3lmzGmxMOdwENdAYk4TOa7h+ub+Q0JWEJVvmkD6tu7iw6QmdaiPne2dT0mPoCSijX
vUzBUsWhVz07Jlmu7VKMO9mXCab69sYYZetysHhbmuai0uPfZHTa/7pyk8fMPmZui6ewf7+yIY7a
KE1LcZ3gH1yx+SYPfc/cD6MZUQEF47EkDG6dQagcsQOC7rU74qShlGo7+azA1E8dgKwOI/4hWH0n
ciYcFHQoQLBMzlW7tnFfqTSG9hPSAqarY24QMCSW/oFkMQR/Hgh0t8OZQEh3/zfL718TQP9xrTLd
C0W4Xa6++dvtwpgd4UjZcd2UrjzNRldHiNA3jCq1vqTBlc7t32TO/pYr/4/f6XlO4Fo+ZYj9+/0x
d0EPL0A6RK6E83NNVuVjl/ePVicZmbg90ZJ1kB2zygmuHx8COxLeeymBOvz7G/X3EGM7EMIk8zXE
wMlz+Zc7leN9W0nZGZchKY0DNIEXUYXV0eeQwxw7h4s0oZntSK+FyW04d7ZS7ISqd06BDSk3xMKW
pn360gAo/5tN2/3rikoRQqwy1RhFH7c0ouPf9sWuXFHco4q4SIQhnlH5seUONJZ17bJRhAuK7YLM
1iC4M7fjHgTxfVcn4K7YV9KpsmNbMpZMtWNcJzdPOAHksP5T54AB5lombojBgsu4aVz/xJkJoOmm
g01VSNOBHyyWrRG1JNcZ4fptllUK1ERa9wENBuS60K9nkTwhH991aNyI4CJOs+9SONmBecSnZzJf
p+4rM+CJdTkfJLYInAPQWZc1t3F0tbFFKNqJJo75SDgNyQ3Xf//u8hZuK+2fe7hL6euzh3PjkrLr
eFR/f12ImmAuGNQ54pJCUUK85b2aa7Ye2twzDl5TPzgz3K5KjkQLIH0jMmTLm/VAflOhkWyabJPP
omAfkSYD6DzYFKlMHi6Id8tzATK1Ghb7kg9TcaDseuPcxHwGMHaGwZw8+9m5LIXnXELfe5onE9IV
OI2dYFRIvi1W13JTgAUw0CdvupdpkUaE6zEBQbd6YUy7EDuDhH5dRcnccu47aM3NskZim9Z9fD0X
dPVVSPPZ7AlNizqfgx/Wz8hZN/1vpXU8EZh2zaGQctDtw8s0n5JttNUgs0qqsb4yKGiiwfaGA+UB
lxBA8UHOMPPpXbJu5E8evZ8jTCtkOs0XYhQ1TbzmuQ3cZ9a17LSVRWAt3pZ8jkEHqJfMlt1OZyb9
NQnltvO85KF0yWnHAoBuaQHMQwDqHgUGeh8T+yz1P3GambrVKiC1wE0RKzjVwklchTdykrpdG045
7549X0QzEte0VmDK546ypzaai6MA90nU2Ga1XcAjs049fwMvYLxU1VvRFH84qDaIYYitEd+CD10U
QO7URnQ6v7Q6Tc+jhfFqGKu4U0gA8MQyMLSS9qj8qtnPPkQlzM7O5dA20tmJLhdnV9+DjPCA/xfH
dW71telVhG3Df5nSle6ol9ChHYZjuCaoF9bl9SNhdi6ck+2a2dmsvZ8oyUEuZ2QOVr6C9o9HFNAL
oeE+4otHrbcJ/ZgzJlbZW9ksDyIAtZbk+tm3ec8nh0J+GJ+9Upc3eqXeDntqE8ui8injs084Lf2n
zEr6KEgpPOq6R5TiAWUKZLXPm+qX8lT6bOjkV2LaCUZwsjl0VoXHeRgoZqEM3TXp57IL+0vLWpOT
ZnE/JFvQ5xoEf0ybmKpo7mQx+dckE92RQnWMStA+sVXRxEihMXwa9RiHiOrRsKFsU8tzgJLXbYGD
GS7h9HXuxmheSavksj5bIXO8wYe7GXT3toT1YKKfO3GtEe7Uk5xhWLw3TMrKXWYDZ2CmPe1lOmJi
367wvkFCVSdcqSGfWTL5FeYoLNq1fQ8J0EYrt7aPU9Des5LZ+y7DbQVUpWQmaeL5GT1rr9R3g1vj
NXG+Fs30HJa5fVsnKguHk/Sxy0Rxped7Z4zVYZIobhSu/lRMyePgDfsCGi3LR23tQ+9n3gRD7NZ9
f1BGZkVhqdtzna5XVfnTTiBbPgDdTJ+WQn4TDirInggJrJvoLrEosmCE91oI+cgfCAa76P1zYiff
RJgsVzBcvwyhkZCMeAITRNqRybuKqmTMP6XudJub/KKsfPkskpfexs2ZjqP/PtzcFbR3a8OdY+CE
QMZ3+gfVYGj1apB/ZsMgD3DBZBl3lau+qQoBjPA1kq4V/nAzoc5YVOyWTktMev9Hbp6rSvpfsAq+
5WQloeLNHlBRVehaUXEsAYEZoJuiafLBNSp+4UygCPoFlsBV0gCAsY1esl+OpsG7BSANEbyZmVHj
g7JspfEZvVp9dCcfKBwwTBaC9kdNSbErASfQJu8eQcHgE0dvgDImQZvoMa5ZmxcTxNLBIx5EG+tb
5uLqLySDE8vwqzM67n0i9VvP1H6s1TGkIQ7EE1MoKbxTxEvqgWy2TotK7opwVk8OVPUksA8e2JhI
uMQMkXmr4l7BpTXaDf3rn9LBTz+NloOirqpfe1HMN8MqE2wz4mdqzssuWJeSYzTPRDej81R1yMtr
bwo/Q4do752EFanwK71vMpOhuWM0pxwE+gztZGcl8stMhbazRAoLZhznW63DTyAhc+43fURdJB6M
LZyLQJu9nGHROg1o4fQ2m5rqWpiKGa55nyNweNOpjKA7gLIWnKlreqtKoePQg/UowfTsSVe4JUoF
d8Z61+tgOnwczhpOxgd7gL1TYO7r0IPBgAceTBamvWLRMF5WZaN2mIU8h6xOTyV81baZYwa4Lml0
62MzMAXevICHus772CzUJ9pc0HNBb8ayDN+S2muf682fWWCFwl09Qf+yZ+eLZoZ86IoZvROLk7OW
7BC2+rlCJts3k6PPTYJ21eA0tJuY4MZNe5w4M+yzTCxx65UzFwkodQMDhsdYaAczIePWxbKAEwWb
G6YcCEDVzVG3RffGCYzEuEdkT8rICP2ObtH8qLA19qIje1kl7q2zjdewt8SWpTnjGU/d4zzidRVl
z57f+wYYXtYUZmoRoND6Mpu+82AT8LIrfbrycgpBqy9/6CrvT3MtxqMdyq+GpMxOFyDsiKE88F8l
wGMUcyecwjTHtsNFICb1vhQkrwx+bjItWWnBz3SNpGh+1crJ9oHhMhLO/KfBk/VDoCxjB914hlAZ
3LQeeoBr9sqvC9M4TNxD1UH2qxQkjdTq24vhHjp/RtmUcX4Bsu6aq3OAdMjgC9iyOgSOGU9Z6cH9
QlU4E8glQijr+Uqm2Fx24DYBOtjoaW8aZFU8FBgUvGl0qYOIRFGC/o21NbFlYFzcee6uubbR5q56
urAOmw1H4pB4X87jGn8YbM/KCr2HvsUaqVv0LoXIMPViY7raEPLDsX+XtrO85elWgNnHPluMuxkG
lAAecs+kCaU6GpW41+F9IR0afWvXHufGGRAc0PKy6aWy+dsFEuAGB+nCspjqMjglbT3Hum6nOFA2
xtAQiW3hbIlDgP0YjtFw2Mlt0vLxG8lRGY8dFihsMV9JuiBGPgnNiE6e2K924d4yMG87dl4bUc/F
gS0UIe12QTyggU3Ab97N7ODY9FXI/R4wjq6MAzujFU9r+JOZ/S9G2dNZBeKN+J73ris47oK9aBJk
zlZofi+NBFm2qrM99utHXQ+A8vuZ698OD12PQzjpV+Az+r7xRg4qYvhqG/Ac5quxcH3XVvdTuNYb
MA/uLttDxItj25pz9g7xo+0mEMi6/gPTWIbwI2eZRrKtLO8ZevcmcHO9vWyyN8+7bs2wOSOFwwdq
yCnl19yshEza9ffAH7+4qjz7WCW8fA73XVvDXG5cRhWbA3ZFjs4tGyu/gW/avamgK49YgBlr14ib
5DycqzBNDj0W4Z6JLPM/bPYEA0S6AEZDFvmJOAC8lcMh+KQnxAf97HxGEYFqmbdtgq8FtgEsWTYj
syOitsKDwHvdfjPr5dtoFadxsX4AF7WY1jPJe9ELzMoOo3okOnGqewLRcpsAoDBEGo1csnff7crF
VVP2VVxYqIhH1Jkzb0YrFCV2SIx925E21M3u/aKzNpokkURLVRIY0KF+aQowG70kg3JpwWSnzZM2
ZZT7yxhbDjxcBwNU0JHotSDaRvmc9XkZM4K6yRm5a1mgQ1ATk+WmImGoBuICKxJJjlD7KW/vof4M
8aAPvm0BzJqHl3EjeFfS1me0dOhjTIHNXjEL2wn4oemg4QmueI+9hbpXb4b21I0zl+lePqjTYpds
sjjjSdHCYWygg65J70DOjArHKoaNI5NsOScGThWGbvlELQs+rAjzARLGgySezik3E+BbndXBAWqX
Fw2jESHnezD8/jgm5hDpkAWdk9qeGjE4hAohbSCs3Sjzn5x4mXEzhO9xE+x1Lz6zMTxSi74L3PSs
SezcqQ9+3yc4TRj+E0zY/GijKnR6Vx7wdD+TAdPETtNIMv+yAxU6vo/yXLdOzRLKKucDoDXkz8Xl
iOG0JEMN3ZeeETIhNyNKI5LGB0xpBBXbL2bGalED/d2tRJGLolZR7ZQvnCoucErbGH37gPa4OTYp
5k6vRZ82dvm+UE6zY9MKd8BF6mNSvgeZ+3NCxA9w1yRZaiHRavY/5QlZhCXSDMiweGfrzNl7aXoz
LWxdzmBvcsmNh1InT+Be7/Ngeu4oglk/gJYJI/yhDZZK3dOmZ+wDnH/eeYHxY5be3tHuC6jFdWdO
yevUO+9OV7dXZ6RxXoP/68FK7yWinrCMEwts9UpeH8Ybth/U4fXOGr87zeNaQa+YQsPdl36cGl5E
UjP9XdchJkBjSGjb7xU0IcQBKcYe+73UEzqSVjNiXgnIMmRsLY26tQi0psH6qm23BwJf3VIKwQhy
KAaLEPG+2/mstHP2ZT0OUt0HCR7wZArTqBLqybb5P42kQwgWEoqR8Fcok3G2Jv4AwJy36kMpOhIk
wFTmgf/U6EwhKnbRzlsVUo2vbo8X1hUkMC36lBQ2oI8CQxvJUcZu8nmNuXRxgRYwZXVKWiEe90jQ
rIpFLS4BpwmWiu/5WzvjRxBEfVcIvWcDi1AdAPwKRifcuahPFXW+WxeR2aOSCUhiyJv0WWzKxq50
RnBJCPOwO92Knt21ttxjWflfHAtarDzqFJCLTY6k7+lvvftHZQ/vRlhSnpCsyhZmI0Lfpwo/mwP/
mFOOc4Sqdct7DCuZSaaVMZYXMWX4/9PPjdn9slKWZ/iQFLkhx2E3iIagQlQ2xYldZ1EZeo/GsHQH
p0KXRnt6kyzBaDHD54lMwko1+kYLdHpJQ/jwnC1W3Gp0iZxV9rFLkBW7T1nEllmdHMuCQwyqJEpC
8UbH07z0iaMPjAsSCC8Y26w08GlhzeZhNBpjXy1JiQCR3B6k2vZxbuVPNwysOywZN80yfLFyCu19
6B9M3Xs722y9OCDA457/p7j/+Kyam+I+S+tHuIbr+c/H1YCLxYDNz6rT5pyoTOxPNvfFx5cfHziU
MBn3PXbczoHeMQoYwrPSA5mOMrvv8MabVLN6gdY0nYftsf7jsWXI3tHsZad27tP7yTZOqanMCyl/
6f3HB6SK//mZ52wCjBRXLXDyV2fy/hCVo0+jN9N0qtQUnkGd3pj58KU/yVvZuVxCJXQQizkBVPa4
y6vurTqQCIlFzqjqU5MTDrIUC7GXm9p/NEqUhugbORVjiLDW6YB7Fk8DbyFYEKI/39UWvRCUZABA
Jn0KplNIrBC7NW6vDjteG6K6JIvauhIlzxvp+Rf+JBA1B2y1ONgNRVwTAhQ9oBRheMjCSeqT7xnv
rtvfVrFBV1L6Yy7bTImTtyjSh7HKzCNWhgP/7QNNmTTKV05zoRVWux1TWuIwC8RzvV4+Kel8W3Ll
7Tme/BpXspg8IbmBth5j5lD9y2xfu3SpI1qiNNJ7n2A56GwoJPVNEabxOKKYtPLsbhJEMwAJuHOU
p2/bSjkBqWfnTilrm8JBBTVBKUoVkDbA0HAjFXTsKgyuczcOt0BJE4hf84Cnbr3vUnKg2KTmY+5w
8yRFDkRotE7CnkBIZdI+Kzw21wq40+K0Gb46Qu/tIbsFAcEnPREm2EWS8MEbdwhQ+iez9Ikgp7SA
Nmf5L5bLZoL0CyVqVtaYU+sH5RI4UqXVdCrqpT6VJWxycxrmo9+EVDQdt2gm0aDnVrE5jQhtCQQr
9JrttMryY29jPiR1Moc32kYIXdUNrC1quOlLnRn4GDzTReXbvHhSPhBEWd7anjRTiapu6vIMIT5P
uUnt4Mi+CTtHPjam8mNU/dYTurmyCmQ8JXn6Rav6Puis7DsBEYSH0XTzcn/fAeMH9zvomLuFrB0c
/HU1rLtqJpfBh/NKjgN5AQPL+zSvd/yuqkR52s/sA+mY9y9Vca5s0V7drP3Rb9hRUaFQXnXQ0Qpk
dwXt9xZqfNK2PTMAsuorf3p27GqMsjN+oHZyLhSq5bEPhMcJRYD1aZqDz+G2FGF6Ny2P9ur43I1T
GjOSDHdh55HQrCzkVAtLtnL75bmjvB82IVGbtrgPazxxc+WeoBIZt0A2L7DPCOxo5SHw2P8HkhWQ
bdM/QT0VI1NOv/Rd8g1aFSSFNniGJtjfEFy8WhViVmsGBuvRo7tghX41l6x9Rsh05rgd7Fv0x9HH
4dNuZYprBa0jft7HUaXEvAH6jUonlcea/uFdZ2rzrhKFdUckV0tIpQgPSpnrsvt48OPfTI2r74KX
ZqV6w9/zRD5x9gLtTR1IE6L/jtGc4hTuydLUw5MOxXBmK0TpOFet3I+tcG9tQlBe7TkLRhbR6J2e
mQQ440R3pEmPfvDJ6owegjdtjLVdcAXiaZUcf07T5H0KEyc8yb4maI6oQ4+26LGbJBA+mxk4T525
lk1sUFdwfK4Swg7cciNnZ8/ZCq6cUJ8pGbHh5pjTnPIGUVvzHmSEVnWzERkpoXIO2KCcBcvkHBoj
YcKMea14tixydr1Pi4TKLshPU+ERWNFm77mDz88nDkY0d4zzxU7mLsozEaJPewg5kO2meSHPi1Cd
H46XEQBkGMulQEk4Zh7COgIALsIevbOZfu70uFw+PnAfPa8C+bURsJIGuM9geMpoDejRjxM9+4/P
2nnr4XeFrWLidumdgvG5mhz6cVgnUFd8b6Eud3lVqoCWZra200WDGaQau6wWiHStt6Ec5/4JF/DY
wusJYMFPAC28FMEdlqSCAwb9k8C5eQ33hsnSbKbGfAgz61w7GRyasKrOChUyYx3vZZm8Hyr1caF6
H+ur9QmjqXvUVvc09YuOZpbreHbnh7xI6UnpXZYoXuYtP7Ed84bjJOuXckjONsbikjmKGs8ZVJyN
P2sp5rMvwCxs1lBEyt7eq10UqXSjZdr+cvvSuLL6n+jCdTtnxMNTBkdCY2Dse850bEZgx0EXvsLN
zp9yIBqBm/4chfQu7cIznl2DxDviVNH9biGTfUoEXTPuujrsosIoqLKaAscv1uETp9gUwPtOsnJu
ydzLJZN4P7KexAvuhtiEzcHwBLSxCVfG0YZ9nSrjZe6BMuDTRBTsxaFPcx8KEDTiKXwwSxpUIUkH
RPEs5yKnsW5VLFGai7tYwJmOwKhnGC2rMsvDWNW83oUZASSQiFpogy32cuHYCY+hWB8dC7PPrI50
+fEgiWc0zj4sk5Gw5RFhCU5gd8jDeCxMQRvEy461wRzD7cS+oCYhqKaKLH+lsWk4X3OIukej6u8G
0ZMdOhMIO7ekqHfVkZFCEGV1h5dx/kFrzuC0RksPEbSivwi/SNColO8mTSKUxLRw5dbymWu4V903
H2zofTY/rdkiTmtpPlppNxxRzijGxMF9XgvimG3Y9qMx4oObRuJje8bY5BJ2dp/ifCo0FmoCZFYT
FaU38rcRqsDYiv2m835KUY8HPyyfHM7ZHHyw3OJQ9dgYDunEqccSp8RNvtYwBEEohuTO1hpqbrlu
YVONBrM25/HsQx7hXM1/xjCltCFTdO2TLpPkYHXfFc3w05Zx3GZhQv/1ORW62g928t57xk83dapY
JwEgpUq+5eh5MNFQXIuKUZr0OQeh6byYshMHFojXzKpfTEKl4tRLvk6Y2faFDggx7ekSTApdQ8my
T0QKc5qh9onjdkAWOJ+TNP0a9g5oc4d0w8Yj1neBYA/FJWdV4LS6OYVRpzNMdTbgK7DNoJmreOXc
rpRj3/uozAfU9/FU9s9FP/5Y54FL8deUUy3AsyN/cOqu5PnhFFgPAQChIB/j1fxj7XNa+DkkzKrE
6NAFy2ENdY590QNfUJdXDvDePP0Iu63FwUR6v3lUih7KodGmlOl55BVQnFzBjlfNiLOIsrZoURyQ
kb26c1PtJ0Wyitd3gNpAi9Xgoy5hhxs+rz25LysP0qx4W9Cvsh4E9gUVX7zgPo/Jzesj+s7TfkkQ
G3vOdnkbv9xiMUHFySr2FuEeaU7T8sANIsipYPjKGr/IdyRi3B6Beoe9B9dlQEI/IN4HAWAht6UJ
BL8oCjF6RKumkWGivp/WV6Nun0hvPpK6NZzUMJkXZLcyRmQ8P2rzShRFdkfzq2d7yJmR0tVmELeJ
flOreJk5wqNT3jto5/YLpTfWyYKalESgCGUN7JPJI3Pak+LiQs6LhFy/+ukwvBZ55j54mX4YdZg+
2So5he5UfqpIbaEKBlF/myrWhMToiqNtME+eTIp4jO36OlHb2X7aHsb6jNCyuyl5bEL3tQmCb17V
dqdg8U+yHPyHroWKSZ/+sOZ9cTABF0+1zfHJUtVDvmoS3Jz5pWZkuKua4dOaGgm64ya4iTGjvhJ7
YBfJcR0hb3U+hRLYAkh2NEDp33M6qjuba1HGrfIY5y8NZD6J+SscrdcK13qs4IU0ZXcxtEhf3DX/
ORoOrZx2baDdz/fuGExEWzsSgmn9o1k1R4xCqZNjBN+QbNkI+h3zs50CChlyBw9MqU4dcVBjGUgG
7vNjQ8F1IV71KkT4pd2GHYmdvuEj+1JPPWCRDbRCVfrDbvlr8EwS41HXjIzWVZHw5IPZGLZoRc96
JBfXPDZ+Pe+pAIdT3hkHS8dVVuaHJoTqHKRY+psujEJaTVGStyajYKZEml/0yU2bd6IBfghJECBZ
cndu6wU3J9enEjXJuQ+6LmoJp6jImj/apDPgW2KHZoYU7EkZ9qkmupSkAs4aEKeqCOMz0ZFmoOhZ
jdYRXcx35tHwhsH+BKzFRyfA+7F4kHNN1aM/bEg8K7zlvq6MMCoxFsdQYXa52zHhmgXxZPXRczh/
1rJEvNDv3ZzVbRQUP0tSU20JaceQKnDWL9ZxBNg39q55SVLCTVLi02KEqZGSOEDdCW75Ul7Q6qSx
Nvx6RyYTY0nm4dbmiSZElV5GtvgHJ7e/Jpp3LkMcUdlkUUxzeQZ/VURBzlCUhm5JdskZrl+4S3aZ
IA1SWdTQdAT3qlAnHC3ZxYnhiGCpZGeaZfa5GyU0GkoRWJpJZKJLjfVa0i/w4cWOBilNbpNaB9vs
SRNZkUeFKxCiMMNOgp270f0fvV83R73NBrE1BxHBPL+gC8pdNznfZ7c0T2OwYjBfOKFDnIYYvhzx
51S3vsQjH8wkJft5lp4NozReEkmAhLvvc1xltKNrAAE+cLufQNWjdCa7rR2A1iBRgZNtoP/0iCTv
2kPDu/RgNJSqTs/mjXoG2mN/MmBNMD2baLZOIZZUHJVKySjzOq7QjAQ12qAF8RID+goLrZnkeK28
hJjSYDwXJQcqg2NRajMSN9ApRfTGOSD4WX7Iaw6fqS9iuy8JdqBh/IiI6hOJuKTN5PZ9NQnjEAxU
cIUtk6MlQXn+Yc+1FdOfwX7MfN0gIZVTdsDuGppA6NxfEtpNXARIBq38VOc1tNEs37YNhZI6nC5s
oPe6GsDntcWDq4jCNCx1s3ssSJWXIqEdu5v2+jstQfoSdnsVuq3u5QrTRa0bIM/echnRkgPFnPXe
07OkKFEZmxchlomWr/7CrUJK2Gtnjt0hSyb65aa6roqg7RZdxh6eyHo/8sqhp4Fa5/OrOwUKZg2D
dZ8sOHuafDyjizmlkDacEH6NJ+G20pAgFKXj7Fr0OEZ9AZskTJFdbar5XVYwQVl6eFZW3cZL4S+P
k0vSMDtOEAejvKFaGOJGrI+G1wBG5xSG6xOXMQ4iwliUqO97nOxHvXjdrrf9eU/WHEdQJ0iIpvpc
RJ6CQua3RrGfExwX/oyCJNNbbrMEEylouy8zk5xOMzMJav2cIhV8ATVyLXteN2kVCaSGEEr2CIhN
f8l5+SIzdVcCVft9kYb4g0N4c8V3a8xO1IUjW2/xzx8+HtN//cbHY0ZlSnYEh4RNswSy0zGMVkN7
yTc8QuG7mGQ/Pv148OOD9AOCA5RHSmnf4G9BopkQKHYp7KK/GKs14Orbvv7zQd8w+wsmMb7z8enH
v1QJ11kGXg6SFr7daGK12JHwvTC956frZr0mLdtk+YFo+PjN2cfT+fjUrEk4xHvABgLo4c8PEvd/
9U8P+gt1aO4VPwzs/BfJn3dZXfO5nxZ5EG7rHg1bHT++9+c/MCUutsHuQFkwkvnH3wViQGE03/7E
jw/Z9pk/6puWeUFZD/Swtmc+bC/7xO2PCXYB+7QBKBzzRZYOruPtq7BEu+dh1/343sdDUwDtTaXi
RdRFzQqalqAZyvac02EdaMKv8H+dJT/hT9ta+ek3b3XfP36coJwWgkPQH63mkxIO3RNYXJERInn4
UNn9fwvPp6X7+X/+17f3mqUwV0Of/xj+2YxjO0AdP16qH/P/Tn+2/5Jocv9Tf3v/9v/4kf/071iW
+I9Nleh7liCWBGPKf/l3OKf9adix/8M0A8dDo4qW3EQx+1+GHcflW67Ho1h5bOS03n/LsOOKv4qB
XZJMfCJUbDt0nNCz/d8lp/huZ930nXOXgZYodI9SoifbjsY/w9gMYV1uELtc1KiIsm/juJIVUmag
9yW05dXuXxM8jDuNh/5Azu6xGQCNIQygSdTiVbbWaOg5hLd2D3bXgp2T6W0hV/E4ouDbxlOrqdpN
uUPSG1DZdvZf+5rctJBWDp1jMlIRGh2t4NIj/rljSd3Zrevv175bCJHO6aya6wU1RHDqi+HFGWd5
610BcDm1jnJk57F6M43MSftxQavaHAzzAhGiPVjjrD6jNPzkOuPnHkIGRIbp4DTzfRgkCtbJ1DND
m+atCOG2FfIh8wFnLC5DYGLZfsA/QL+dkOkIndcizFugqcKrZKBn9K1sI6yPwXVEmgHxqHoyBJi9
suZEY5tfYDMdCmu9hm51apO0+9q26jE3lzsUnAz2NcnMNgIswiM4hfYp9B9zJVMOjlHOfNLyFIQH
eFfTaj2HKYOBj5/waFbArCXf2Q7Q0/vuiLQ8q+rIVxvibwZc3QN9jJLykUK9Ow5tzeZ1sCbo93Vl
H4jX5MXufo2jdelb0GrZQKcG+sZhdZrkEIp3z4BIhjqGMtfx4CGECTKjyLOuyHPch4m2CrbQByEH
tPrNMtOOnX75aoLKUsuTkXB2LugZQ/JDWsjRveB8tCfCMUNkWpFymogD9ZkExwRiit4ruerEumaT
LZgDjmHUmoPPhODQqDK2h0Bf9FgXx9zH3e8MZkbnhKOHNqzHrp/KO2chtiHowzsy6MydATo+rtLQ
hZx2SR5TUjPuKogLFKKwkNfC+DQk+66i7FpbEoarSXMfBMt4TOG3dnuCv6rHTprXBA/7zX8J7DI9
pQp/uDfS2tLJnbTa700uyIg1kT3ZpGTR1ctAKnXml1Sg9kgDclOaMrmuZtieO6QAOyMVTDG1c08J
EU2ba9WBpdquk/Ol7IJDnvqnvHchf1sc4hE9E/WD+rtJ6CBaAmCgyNPX0Jt0FEqHy3ZAVpnU5j2J
A+qYKRQeiTXru635R/QBKVq5TR6XUc57mCLVyXSqs0dhs8OCBXij0afAg5aAjBxeimbbIQHwC4WD
ugUUW5FyPjlVNn6VY/NSpc2raRp632ra5GE+q/06X2c9pdfeMrrzgi7qMOVJ8H/ZO48lx5Us234R
7nM4tFnbG1Dr0HICi4jMhNYaX98LiKyKqLTqutbzntAoQJAEIdzP2XttqKHd+IhcplwYXqm8KVpw
Vjsm/jEgqnWucg6xXZiqirKP8GNcyqDptu6oWFQxkidpwapPJCkdeQat1LJCg0x6X7vYiX3ydZns
ptNVWtCRL2Fjj8qLiNVzLezmZ9Hk2ckS7mm0M/rDIYxChLE+nWO2wSB9+PoIks+BgobBd7MXaeTu
kdZbTwGs8lCIRsXBtZk6mlQsVqAN4ytgttUO9Ka7D3I9PtM57UgAohnnlVW7MmqlBa5ITcJvs4nJ
wBjVLVNrjWqMOqNKihHSJJfcHbIwLNd9rGs9vG+ox2cF8dWtDIgDSUybxB9lW3nVeM3vrAeNLSEH
AB9TpBzmvJMfQx+cb+IwZLrm7iuLqnbKX66YyIfVrq6vHK3/ic/UuIu8AJ5HWBO6S1GhSfuVYdQ5
ynbzFd6cvrW95Mi5P1uGOnVaRXVAAdAmPMw32nSv8atuAmhxd34830s1E+KUazf/eJ3YZYZ40+P5
9a+Hn0vOT1ow22CsTEt+uzu/1BsMgapeJRCbVcyLzM//scYGlv2BMt+D/SbnUjvuITLNobeiuzf/
cZcCV3aYH8/3mmmh+ebrPZHFHkHVkgXtKuDtXy99vefrufnd8wsW2J+F2xgkz1kxvff5yX//DZT5
e80LfH7cvJZvdz/fNn/K512qSkcOdwq304/5c9Xz43kd//a3fq7ij985v6cv3WzZT3Ojr/V+LVeV
7R2QxXTz7VfMb/v8gfOCXx/9tU3+XHxe8Nuvm9/z7Zt+feLnO7+tfl4pM78aLcM/f3kOumVlVHS6
Sqmwpef3zzc6BkkxlTH/8YfPb5pf+vqiuaPv89got5wCXzyjlZ9v+Fyq102CUalY1gBGzKhOAVvK
KTo9S9Vl5lEIgn0KbqXPbxJFzQ7WwFA9JIIHR19qs7vMz369VJcy3pqucvjj+fmhMb15XsPXq59r
gSXBur6tEXvkIkSVcOgLGAdAb0PBvAKOLBnb810FDfrvx0OAUNNPA2bdX0/CJ6Mbnz19vmV+YX4f
9RoVpEh35UaBw3mAWuXBSyZpB9YSTv1+tIpt51hEZL4MVczUaLpX6jaUuEajGweJZCUT7MHjJXDc
KQaeo3g+RPP5VJBLTIZScpyhynfoWMUR/xlj4Ilz7zA/bH9a1U/O5BRK0uE1VnLoeaoF8m6cboaJ
rjffIFoE3PdvHn4tN7+NfyNfRC0oSstqdpO8lFgAa6/nFMVE/576Trkpywp1ujNCrNK17gXN8V3m
cpkPTAxdueS0YAY5WQwTK3B+iPRwqZt1uhu6rcYQ52DHjXkQDjBKxwqrJejMZtl4HhbT6QboLWO0
LILDldCc2OnZVDprYCmi7T6I6d78MK9Hddva2V7pTf8433RZ5IDw5GqetSpydK7AKVYBmk8M3Wya
ozBQ5htrpCrauQBMhpGoon/eNIHyK1eJuCSeJgOV42rBFqHdddnRNxy0cSaSI8HP7ZUZu8ou7inx
GGO6p45qwVVBOrxozCwCzcJgs9YoGRZS1Q6WVWkHhaxTGGWhQIohmfKWEoNgp9LRbYsXNTfPJSMS
LmdstxAvn6oPe59ECrmGN0g5v6hdmsymu6cHYgwjrmccEQec6Jbe0TNTbYZ+Bmfymbk436N+vkJl
k8GA4nkg2D4kEJGtU+Yth8RrJl46jdj5nmP6DLIy49zmWvv5H7BnF/WO/n28ZAAwUP5n+1vTTVfb
JEfHtzP7UVhtfrDIR5xAQ9pOFFW3nb/DMJU4ormc0E1358ckjzI0YJjXKMVvLKVRuABrVacEChlo
CLO5xn6iHr+gj97g2wM+F/3SKam6sQzd+c2JJIE5wAwrEaGFvrMEyP19B5x3xT+eG7Anrfzeg5k2
nQ0dK4PljtuOUWC8AOZKqWP6Sd8em1QD18zPJnrxdHIxpyLD58+ZigMYxX9vdifvwkUydi4NNHYs
+c8dLhmRZy0+/4fpFdslSswSe5yyhPhNP3i+93UzPwdfTMKX1p5ntqcPzfMT8KnUktqiPQE/5yfx
syEpqKtiNR918y403/u6mbfB/JCrCcPVUN994Sq9grP+fDPTK+d7QyxeOs+jqD6Ia+Soxri0Dc5c
n3c1vXdoJxr6lPdbHGSpsEPPe/V088fDDBFponkuKkSom19EzfneoPgMd1QwmshlCgxOxcHutB5n
dSd/UrMupxbeJNfjxverfN27/F8VDaudjkbJI3w4DyKdkh3707z92n9uzvm5r4d1nB4qWap719DN
LcC3TRvRN1VGTdJsssjVbgjd6PMwX4WdLLDgGGq1HbjmzT9I55A2MhV5sGirRVoxCVyonoxXZLhI
jqyyR+sF2lcHVkUl0nZpA8nWMg/BgPh9HGSzQhkWH3stPHlBeN91dbD2qjxeqyUE2vnL0qHxEK1O
J3Rbmrv593weBQrZQWmbowCt6lU3pTo2Vo/hZlB2895Rawnxdn58/4U8ne997Qy0Q8KDTuxKmi7L
iSVEVnV5JHsYtLQGlTY1jtZ0A1OLrLgaQ1dGjZDcJK5qSKEOMZ1Wz3EQ4xT2LhD+pvWbxyZ3lA30
Jm9VxFDBCliWUyiecQqauN+Ofhcea5yGW6vKb4hrKIkpthSOc6K7DMSjdMcbUPECvrhicwZprYzq
/Chh64pgp+YVShrZMCHo6M9MR1OtcyrTXYHmaX6MtxDyc8Sl1iEC5JCmogWYaCOPsxnzimmA3c9j
Y6kxU22URw34firbS5zo7dqqnGubYvXCLsv7zgRCbsFbnNeOVHWaq7konqbP7UZ43IU44bMH+UOa
VdL7S7WuGemYqHYr4kXK6epeTToVX82wQNfqKVcF8L75ufnVMSSdFNPTvd9wriE86MEltpWQGCQs
lf4+6qhkZOWpxwTKVMDq+hTbLFmRDwYMAljsKVkFMU0rEqSr9fzFUjustk0kT5mTXZXUBdZitBiF
//IrVupjiEGiTipohyLe6+SmJX8HlX0xgdA56KebVFFoZVfip15xLNrASNFb3NluEeyoxNLqO8TT
zXyvGaL64DpqfSCrwNxb7ZWF3nwd+n6zBNcOz7uMawJJpgU4eveR+Wa1JZllIfqVVrgQ9AHAU/OH
6jb9NlhjINIwTS8KczrpTjctDcNDS5EFBiWnmWF8ygik9pR6ZLI9oqm2VDaPGdHBR5w8RKQoaFYA
sLsGaqLRFrRrrg7z1kmG6byrB7RDRoWUpKRTkwOTzeQw37NntvDXk+j6kwMuJ4LKBS2maWE5nWXn
e18382Lm13vnx/NaoyBFRqfyB07v/bbcfFdIk/AL0/z1+d75uSTs9kEqomVK7KxIGhp3+BE6sFsr
nXBA/KPhHXHq49mhxXM7lO64CzskC+B8NeCGCzqKlNCUYaNN4Hh8cqRuO+9elzyO+UCXGXD4qukR
C+S0idnlCnPZm/mT16S00NQ1JQudDlRDIgB6xUWhEZDrlQDEkrj8cPtqQi44rxlu+EWGJ3lBA8la
6lXTLSiklqCtov7QQai4HaX/oYbb3tb010rDglNjb7gC3F+SNEFzKI2C4c0qgxMeX/NBUvvaUWJq
6BYbLaF+x/n1TqPHa6ogg1q3dO8KtXkw+7F/QxfrLwOCnLF259UlrUggmkoub77MblNJrgMKU0RJ
FflmNUopWqy8iBdJ7ZvorXIiIjDpaO5xOKQPpT9e5rWy1djVA0M/O0HWXcERYJg1fRwgkxc/1JM7
zLnyYOguyZJDTiR1w7g+Iy4C/834Uqi9tcHz3+wK8iUeO2zi848Y6k5ZZlWgnfKqUK+Z/XBAMF6/
tk2kddXc7Rele2ONIGqa3gc/MH3bkZrC6JjRc6KU49bqa3VL3MqUNETBcfpWzeDjSApNZFVWbN8Y
kT1lJUxbx8O8EdDpv269QT2lGpFi8yoh4exaeKOPQxrWRI9lziZCpvGS0CSd3+lnNlLLStMOlWER
KtT2r/PzIgZYn3hufyWHRDuPZt2R08BHqX52selmPVAZzPZVXyYbVTG9NwwY82/XC3Yn3MLmvu1E
cx9E4+28QrqCybKFI3OBgGlesozcj/kronp/kALpfoE9c02Kb3RQDYyK84t0JR1fdq+jadebSJJY
KIVlPKBrPs1rhRWrTtkQ5blxscbPu938RhQBH1Sj5a2Osubo2xG5ItPXT4nTgYKcPQLPWaoJwLgB
JdLetzLnJvQosDqDln6kjY4U05dPPUKuDRNl7+CFZX/j9WQszUs0Xro3TCV8VgKdmIKhhPHNCemm
UgxisUSSfQS9vnWNYHhG4Oesfa0YGapRHSUSaAfVimvW9ElIXzY9WacvjLbkOvQ0+6A6bnU9QSE+
12PATQ3xpL3EBpUwxTISxg+pf10SAb+cP8lLspVHTPcL8IJ8HeVJd2RioF5RJk6W86eUQEmrbKhf
vUHyd7uSC72dFFfC9dELT9/WhNSf1Ib9OhZEePS5Gp7SjDp0jO/uc4kGmViL/OPNrqb+bqzXp2QI
xMVwadPOn9JzDnBC+418i36V9op2qkw/v1hEbXyuwmmnyOv4NC8g8qZaWbSKznVtOWcuEe7nUvi6
83Cw3tvGTLimQ8SM7HpkF1RDSvhV/AE0dvrKTaYCgNY77awBIDjHfNYK76j6Tl3z8/sUYlL0K/7F
VUr3FARQPYjqi98T5TivQR1zDVhrVl9yrD6QRwk+dMdYvrX607xANfRwI0ShX2p1yE96hUms9mpx
yRr+nhZIDqX78gctHUqRXS1uLc/PubaNFemUaXs72gqaO9UsfkzKwNhs9LdCSxQwPayjYP88Yk61
1y1y+Eel9m4/1+b4dyRuG4+uEuMF08zoaKmKfmFnctjXbffN5s+aF400HHgJSdG3Rqa3O5rE+Eay
zLglAar5XCTNJhScLN90qwtXeVSUF6nq3TFC7rmWLY1oERfX89o4eu4bUdaPlFaiTc0hcSgIs73q
Mkdn5JNW7xrBffr0izUmtQuzNpUbdRjkjsGTsh1NLbyzPErSKaP8Hwl7pXBa5TVUMBx6q1ipPDDl
vX5EPgm5OeHw0kf9Mm8eU9qPrSixS1Z1sem9Xj3IIC2vevLilhL7ICOjp3nJsUFs3LSqetO7EE+6
oQaI3pbHvimau84COjkvNnjxGsXF8KqEOZzUpjbOnfB8wg0B8jau5T+PTXSef4uTO8+ibbQHy1eA
J8EbOERge64II+2WcIrjD7U9zxuooHSwAIBQ3rRVF+0Dvx22U6L3XdCOzAmnDeOa3samXfUKgahf
2dLp8DEo2cnVcc4ZQVU/q4l6nBelUvcW+CnXScDQR8uNk62q9NneJMf3xhzBQ/i5pn80EzDdKZWX
qEHJ2NVZdYLlDO0vjIIVg8j6nTBWJCvGR6+AMW0dS7nCaScPeaH7Gxft1hN9+PO8Lr8Wv8DThff0
F0hMx8i0a0Yu3ZaHNpZvbXy0wRSk6arPDpSD9Wj6/TEcU+8qqTJBFZHvM9/MDxvPUS62YGdSp1PT
/Lbp/fMSmvfJF/q/3vjf9MZVzZx6x//v///X/9Ab3711b0HwvTf++y3/6I0b+gS3VA2p6fB7vhrj
pvhL6qauMhvSoatpNMN/gy2l/EtqyKscQ1i6zsEHx+s32FK1/3KgWtqCnj1QMhL3/ld98gmR+Y0q
pDs2lzrdMSaeEFhA3Z6Iht9Yd8J0yCQyJkNoHlJOG+Jmp8TZABBFPeM/UZ7iyXWRd+kEZdIf7HFS
ozjlcIiS3Nm26vhYVdh8YzftyGIT6kqMen+oRbKqo0I5CsGeTVJQucUZS3hEDRIsr+t91+BZ5Tzl
3Xa2kp60qLonKXQj6mBn6bVyGMiWOMCS7Eg0Vpe1oxCGIcmpa1QC/9yWk4jX4elVe/PVht3P5N+y
lrGTI/CheLHj/J5jBumsHcPcdO0Q63499sSVismRD7Ul2sAAvym8FiSRICG06bA+1/CeznWDyLsy
H/CDr/AG3hVZv9NNN8dBURtHD+JC33i7MdTGHdIqyhAW/migLSqGO9DzGIBEQEvYLa0IK28rEAhO
sWJt91FB/1EGulNlmDdE5XTNtlPM99oYnoATl5fOs26kXuZXbT0hg7EJAXhIboZJbGhXFgLx0NEX
OJMnWlG40gurfqJr/YvAjnZhRk6y6TVTWQDDy9cBodwFYsUIk8xOOg3OErVKd30YbMK2a8gf9c4J
Z/B9aJEgFZv6Icv6X1nWRVddozCqEtdVJsdbvGoDqlV0WhTeuCaRDOijL2K44NHLz0EshKn4RS5n
B5dJfIS1Y15KbNMr/Pc5o6K6Rsw9AhFnWp/XfrrNM6u4TqYIvG/H3PUnB+s7E9X8VzzWvCNPrA0O
DiGwVU7Sku87cjLqOukSlXmXgmaMgFPuEEAgSezjgbiF1iWwLK/XfC45SeEr3Hk09ajrbVxGB8OX
1VXrkIiuEF5JBGm27aJWvbHS3lhVY6tdF2htHe9ezdCjQ5PyDlbe3gSRaKmwhMM6JrSXVMNg2zXq
JVajfJ/rxtJRargZRHl5XWFt7RKQgFpYIAGVfDy1EGo4ytZCqUhMwcII+KFfm3GDPr2OP6w8Yt4+
Vk8VAE5ntB7buDFufcLK27F7hTHPDKNiV3U8LD0VkP5QHW4r3a6XWpPhU6LSQO5qVgC9QHoAgca5
+88bXE5M3n89deggPzgJwToFw2rM0NFvp47cRvUPnT+9s4qoAaxfW4eagDSCGxgSegx9XeMp9Xzv
Kj4B1iAjd1Cu+7x9rYWirKIg71fFABIwb8oPo0mJ6IjbFNttUp4oaRLQLM+BCk0jtFGLxNONVzDk
Vj1Mu1XeqdToMUCWOLAw7WjXapjtaeoSKt2/e6keUS1rn6pIsXdhHFwXPvZXERBZMtrJY4lCswPc
/SDzTD2yldKTIrWt3XjWIQZ/gjmtvzZs99HTe7lFkRwcTJr6yyhFlGBRAcE0n790ojrFcc40vhlB
bNunKh+JagGZui6cHsS9nb8EorKnXMGDY1JiB0XyA37FqSulurM4uQ3gaLcJxIZlgcvncfC6E66A
lZEIa13rSr2iebBobFwKfkhZRQsxxOte5oBgTZZNJ6JVgDJ7ESe+jmJP3XMdusRiDEi7NZyVVpOx
Bww9Cayl2mbmhiq1SwaB84yI5iMbg1Pkk5uT6w+MJ4I7Q6fJVjObiCvobZ4Wbf3Mv2Uqbi/HyTuO
kt+B5+gJ4uGabciosqrT8oSxEnVmrFzwp2O9JZDomJvqAyH0V6CPi42oUGYMfUGFtgrw8zIZ3AVB
BSXJt+B0jcNRjKVcygBNeZ4XuyKO9AuMD6scpomUzZWk5ZAe23w4FmQJaDnFfsuEC955zR4AHQZt
u1u2MZPJAikxlWrAdJ5KuWA0dOPOtpvd7G4bBu/ctkay5UD/AYiS0o2kItNIQg5Je/pIfRT8VF2A
4GFnrmtxZr+i5h6tpByjE4NqJv8iPzacTCRMfExXQ7oZVHXjUg3eFNUYXfXDjebDhnOZdaJogakT
EJzZDEa+NZkdnucbK80XeUHVfuCXEXsU5bs0IWjaMeoz/sFhNXb2qyYDbyOaMsLyY+44CODSp0zI
BgNFBNH2i7ST/S4UmgM/xMO7URnLTnralkE9SuYR1q4XeSdwyVyw7RyyV/XRQE/+G+YmbJ1/OQ0Y
CPakY6qo/0hu1ya93b+eeKXXuq7XWsptGJfQi3wVKVuKf4zWorNCyLwfHb28iQqbVDhKYaWF5GlE
haVYwZ6DpVpjVhuOfYADijkbXt+0fUR6QhILl/d96/U/Rk8wxk8OEJLyCRxVGS7wE9oUqWJulRKF
Mrlz9UGpmyWgifpS2Plz7+DgKMa+2XcGe7LiDUBZAByeHC8O1qa19a+QXVlkISHr5nA8ZQHO66yq
6nUisRDpWvrTdLXmCG3aXviSElKWu+0Rw665LGU6LL0USBEB3FkJqk/3XdbfByG8IQlWeYnM/x1a
o7dLhI4WBYRwgxsVrTZpErE15ftx7qesECwNzRhO5BehgKvpNg0cWCctJ/+8FpCGQzB/XHtifVtj
WqCQWCcb2vshdCzFOBaDeGwT/7XNg3dT8ZwtpIclRCDvmNDWzFtPJVZnMI6VBZ+jNkmjJc4Hd4wh
l06AEq+k9R/SbgH3FitH05GUuFsgB4GLGYuEPf3cpVq+sAfQIYkzMC4j5+EYePy9dR/CN+pjChV4
Ryp8Cz6WrV3l5NEZUZ5cEaSaojrophi1CJeJam6L4TZQHH+jW4ayFJpS3cpQNKe4MO+1lLzyLDmp
4PCyIk9OzWh51/PNrm+bX//54mVOO+U3mCY7rcbg2RJQniGJ29akHv127eoKtVK8sXRvKxeSj9Mi
LnfN3DmOtax2QpePeZnsFGXsb1vjIxyd4awbFNpkttSCsXiDwrxV0piIGAFmsJUIxQKZSUJEJVyz
Du29Mt4qQxUeeibp26i0bxQjHl7slFxtGzzcLUF76ZLYkmCr11OEbpWsDVu2yxxmLK2TEm9LmvTn
IuNcplnliA2qj0/SA9gCcc2lUTK+m0GnHmsjGteUiacq4rntb1ISv069SxAmNlJS7Gtd3BouvoCa
nMLaLMWjg7txJKt312kjKd+6Z55ouGPGq69DQv5IY2dyahnVqggaZfOfN7w+zSf+2PD6NLdRTSk0
bO5/nC1SyGel6nvWbWyO9boP1Z5CDGfPZ70Z3euUsu5WwNgi9MkAeVQv6LEfKeU2p9zAU049PrxN
skvqG8q6qGPyoILIXDVR/ihcYRzbwlOWpQ4rS6nJmBxLHCi2alzSEp8PUVhHlZHB3s3oqmJtqpcy
g0meyZg5gdESCjJo0b1KoGYc2S9l6mcHUIP+kvp2ejIJJ7e5nN/VAMFXo4i9DaPkvUIazN+RfJ0J
5frnRrJ0S1WltMhz/XMjdUkZlOAhjFvGiFwxw0heBepNNYrmUPotLIrKfTblRGfDxn4QzdgzXQnb
ZdGq+j5pOdUpjpFuo6qh52T0mExdQl4hUcCDsvICuaajYt6gEOI541k4WJ80Nyk5b6fmnoim9hDV
wdkqwqesEfqOkoeftCdh4QGqcizYHUpcjGU0lczE2aLDfyeIzgD0Qki6BU2m7DVnjwPuOCJDg9mW
rFR8motShOMGSCZ52TZ+NdUOh0usc5KLAsyKSlABlSdLhj6afihoJZ0SkQVTrm6zH1IC3u3oEnqB
/6yohrFLg6dWaUranBhZm8g/W6bmrSjR6/eCYiEZkaN5xJOtLRhIcCIBmxu0yxCEyFUrcQ36bUfC
er/RsU4uCyBzSycP7QUd8mdzwtt2zHXWPeSBRWn7QIkyAqbxx6qrMEUZnOFeFPSnHVPZKQyarqnp
4UHFsLhSwCicsZ0vpe8H4CTNU9bEzW0wio1Su9aiqAvzMmYuahF6uAAVgme0SJw2qn6CNr1Lopzf
7Egug9omyc1wbVCpGu4VYZHcpv1oYUj2SbqoBzdepQnKFLXB0TlfgXQ/vUaNUZwyUVywAl7FnWpf
lYVCWJIfk5YuVyOa5Av53XukJ3jQQWhlVqYioVhmBklMMrSUQ+4DBkhL71GLJkAzPrOboPAPpUn9
MRjEU4L85AEzDtHPZTWVmgdmnbSYBon7t51gK7WC8Ce0res6f0hkEl4V8I8yiCIbCSd7mVacebxk
G8hWO1Z9ukiKtjl2OhVWSKE/LbUhkxi8/gaWtiASJonuteDgB4oPdw/3aF7FAWHEPASAsrWS8AMe
QrYfekZxHFJMe2XF+Jsmqx2x2cmhPDFaQpTWoaXXhmTjD6C/rBqO1dB74szGtf+Gtc7J7M+j2NHw
lDmqbRhzweaPGSk2s6SpopbisMngoE8c6r9GYx0qKioXLkq3dHVAbZapfgWQ4w7TubGQBQKLuAOd
NLgF/W0sb2uoVFe9ZqCiDnVsPu61kqQ3ugzT+ymrW9bjjZChvwtgFVFs8OWDQxQp8a4gRu1WpNtM
5vd1aBtbUXHdns+zWlkniwBkz953B/4Jr+mu7Mj9AZXrVsSac++hnMz4my+YzsEhqmEJihmjI9dM
e40ZPV/K1u63jHDFiurMZJVX403VVdHKUvD2uWoOTMo3gdUqbr2IO2tTKoMNRcG2L26RIT9KcBDk
ZpHywV56ZTQQbYaAmC3otkjlvebFysd9GEbjvakWOFo94a+LXoKkym/atMaWpmT+A+SmYhcFfG6M
1e8+ce9MZ1pajGAUccHvHb2K9zhDaa26nN2E5d20NJ7O4A3HVSI0QIcmmdR2SeXD0J4qE7i2Dyzu
ZJJ2um99HfzGIMK101gfyRR95zUQF2HUkG+noVXMs13qaNRgp+GMF+pwSwYi6vPJ9mcwZLqtJ7MI
NYRt5fR0CQ2uXEGKey9iQgcdkNF8oBSbOG63KYO9BamOLszgzFkoAvu1L0KyISdNR10r6aXqI+oa
nfIYtFkLPRHvbzmg7rfMhmkGg44so7mUynsh/IL8dIhlrotkEcmOsW5MfxVoiDHHpDMXbeN4GxdZ
XrLoTBKn/KIgIA7Q1Q5MIQRBL3zyQzSARS80dABI/XGo0oSOHeawlXtq8e3esB1Qs0YfnRGrd5lZ
E0iRUXoOiHi6Iix0YWVg3uuuSD7Au3LFBSeTVZjfao5IjzYzqs7JH+24R1dPJhBccMhIfH+IVeOd
go16LqZHdeEcIR/fEu+pHRCKy3s839HaU3UdFONjAs3kqhKVdo2IHqt3SbfZxq+wcEVi8xc60a2N
XRGWNNNvPfrllt27iTr9JnwkDds7IAUfN/2OkK3sJlB+BFAcsfeUE7GfaCo61tp2oHW6QrpnP+gj
jQKqiEAtQqBKUce8i8vAozI1p2DwV6fI00xiywXRD1x/+4pOghyT4D4eZL6E0hnuPSN9yL2s2TYi
FYdc3LdayZAn04IXuwV/APVi9LLT6Bn2ps7qH6oW2schIUjRqklRHvF2e6ofXARxSzedR/Cx0pob
T1dSTq/58Bi57HYMjnzct8/kE7HzoCkFPKWmy4Gz+InAtQgY4UveJ4gJcP/uJsYnyrvs2oL9BCOx
xxeil3dNTTZj7BTKJjOc+AzLo0WUSXmyDXrGZCg1Dl4TPqWBNNb0zNoljblkm6QdhnAPuaMhVf8Z
RBS8XqxK16GRU3Mof1CnkIDOclqdQQA4IwJkj7rR3OrthGUIVEwitX2Ps9zQbhmt7BVSdEHH+g+h
WytrPOcxxMZdMdBTa8FNHc18YBjI/GnRKLq7SxQs6GoJW1IL1fZWzTeJMDIAKWSDx7ApaLaW7nVv
UDjV2zSGaN3Wq0bX3IM+eZkSA6CnhYMIkRnUsqLv2lVdQI1DGnKW9tBvNZgQSUIU7zxsHoy3Ggzt
nsn73QhUbImOONymqNIuQbAi7nKbN+FHHHYxIANbnCR++VHBWdxZsJAwSS09c3BPSleMl64lSQ/c
hLYAnM1gVqj2blS1FwtAs1pVL0DR5E6Qxrt3VAYJUR2aGOet7qKGxetIsXgtaD8hDexu6SE4bDQH
bnGEjkg03SXOaUUXqfYrLjx87L06POlDeuWVMAuwjXJO0+FxRKW5cZxH1anSZ5va+aqO8dP0foNR
hLH755Xy/zpLf9NZomIyTY/+587S/U8kMt8bS7/f8bux5Gh/GTRt/m1vSZh/kf8omeCqkjCqKejl
d29JM0lGM6mXE//sqBh0KOv+7i1J4y9bQ/Rn68yPLaah/ysPJrW0aYTzbR7D/MUAh+hYUge0p+lz
HM23WTamRKUtyFDa62E5aQ/au6IF10rCMzkIlkk1DMWidPNblC4livbhlGLuoxK0bocJNRTnJ80d
syUcxY1hl7eakbyVFRcnRVgACUaAfO29o+O81xz/Jjfsuw7N3xQYhMTIWLroI4nf1h8iIozoCcjq
ZGjlG0mJK0UvFvgLOP3IK5yk8LZQcoeUy5vcBWwXb6ymehrTyKCykwIytEPs3sZNoVUXo+xt+GCd
u2ycPlgohXaNnB7qTTVuOzvaGH19lA3qMTrVy1L5CAFVb6g2ArIpyeXkQJM09hCYBYs4ph02WiQv
+rAbAzVf29G4bdTmMRGETKk4sTQn3SpKcF+hD192WKK6JvQXMO1qzG8UpwXJGnmTbPB2vha2umEq
cMKGCcZc+nvTYnsstc5qD+RPk9E4kBNaJMesU/gC0qMn03rynCSDOFohCajTI51S7Xm+p5amtifb
/mxbunoBP8mZOgsczPCexq/Qq5Mw1P5YKVzvhn5UV9J0lKvUyLxrVxu9a+D32zTrxhPR6+EaWSKM
EqMQ195ITdROgP3OD4nALa6Z90UicDaaHPx1YAT6vdVWsHWslozspPXPbeY+eW6qXAnHyzfNNJmj
2IvAbbop7UG5oi5812rvidNbO3e0aklzxxwvCRfaY5rIba4nPCdKrtwu/zKiD9DIGhwpLqiEm2rT
yIUcPXXKVyXaaJqeL2slsk9dalmncsBqp2DIMNreOjldVjLidGEExa1/3ZdWcAm6eImeCI1C7WOo
KIXst3GXXhOJo5zJPWruqiHwt4MXVKvGMuq7tDT0G1VcWsCZulo+CCXjRrx62ujezQ/gym4Q17TX
iPixwIXmQ5vYdI2U4JkqYnzURDtCx6zC53EKnxhwWJM6pz2DKh/uXa1+xE3fvoddUix6GmQ3remq
B9odPSRE0ZHjJRpcFdUFNJjys6BS1dFruODTxcAZw7QXwsMJkDbGvTS1i2OG9cUUHfrdUt71Sjb8
sItk73V5gxUaZSxKNP8l6zjEqYoBHkkw7vbmrd9F4auKCHHRqZl9NzAKWHvC8pkvmED00nbcczn3
dgX/883oUgQOItt4tUdvnzP/eG9lvXSV/orxc/dQWdm48/0e8EelVc8RGNv/5uu8mlvVuiz6i6gi
h1chIcmyJOf0QjmSMxvY/Poe6HR/vn3qdr+4lKxIWHutOcfMQ1s/W7hYVuoIQZbg3ZA++UjkB+Gn
AVM+c+NCM3wqMgOxjxWpweVeb9S3mljgUKQX7bJayGen055lplQ3nclkamq7bA+0d/FNdsNX8a5o
dXiH8NfwJ7eBlkmfqZuKZdhge9scWuc18d6Jb5Zd/RDbYmulvHROb2HTpPPw4IZtd2UPLNB082jW
efQOAI0I7wjkRgWC6hhnMT2pAqaby852aGrDuUIC13Kg8Kb7CrjafanrO0EpBpwLPy4JZNPC2KD7
l0htc3kEei/YnAMDFmJ//MEp5G3WOtOtZfbjsUySq9+b+C0zgquTQ0IY3op1eP2s1kaxxVyqbC5X
UReR9h4vUFYCvdtxyJ8tLTuHVdbdQnbLHiVaATsb36in5+PYxBAayvyUlF10vlxbAJVrPc4jcjKE
zzDUfeAItExhZcScL6OZoELMbi3rgfGAuGkt78lCRgBlPb+rND2/JYJhW46saE1bWmQu0F0x2ykH
uglNxxBp4EaoepchfIJb/YHu4wgXxHWCijz2+9q0CYTNw+Y79raiSQdYFo6+RgHEFAIn8LGEw3Hm
91PofA/xFkdbucPJzOhP6e6xuhQHwelyTR5EHTh1nexq2zgj90u+iC09I8UESx0Izd7nTiSf0VpZ
RBbmDNGWqxiJY3PdCgCrjACcl5ytKo+17Jn0PO/gzBTMsijcl9GbO19l81pBPQNwYUfVi9ggJ2lf
VMwshxzemc/8+mfAZnVHlNa5HovhyVYMJQChWuyxagPM98hcMSFh3ZaahXmKsbAfMuRYuwMe+FZ2
yJNYTp6a0mWq6BVQyEVLcKcZ109OxY9SOH3CJKY8wSTxzuMsIMpGTnTFW04fHQtrWpzLFz3EhEaM
R3JPf07csmJZJQuQsxlNjtW00XdWVdGrTvtrpj7DjZnVCrt5ihDKIr0vqcorWxHJ49QxasVK1+2B
qzGLbZtskzAVCC73guSiK0JFUMz7KFIFoV+0wW8sW9yCKRGHP7ctV8uB/K26UJ9C5q9Hd/lzuTSW
vB8M7zEs02w4TI4+HC6XsnyK4O/W2rqIw2ljEAeKXZHDk4pudu0mCc59wDfrNIOnWHhFc5Nr487J
uh/cBNoWmHqNc5/JLE4xToN2fpWUJBZr7mIp4Etg+3F3TMA9WoC5QQr6q4Gkep8l0S6GpQCwPQmk
knJiHy2qnNZhBhsuZuQ+PaEby9qbAuXArcJRlnTqTAsU+1ubKYhMTgrbQp0lw/GOtOiszn07Ue8h
2ab0ikJtNxshGDzwAEGFCAHb/WvEekyLMIpOQzburLH94CA8r2SjeGeSOrqVXYnnBuPwcTBRMjc4
uEQtfMfi/CAyAI61RF+Xt4FOdChAgp6XbSfYQmZ/ZTifcPwe5rThiJr5I7JXLH/TrWbNxCu0zU+Y
aL4QgL4aW+1XXa/d0AIFaagPX8Yk9znCWBoeWkK/0GpWlZk2Ozd1TIYS3cvsLYQJgjdaFYoD3dgG
630NcCumj+bVn1GHXYW9FeXmggiCS2gtbHpI517iPRmN/qkVyrF31JOihpMvzFe3jrf0QwkjxVqU
Ln1G4cSrpikA5yb2YyS6J9xyW9hUjKoAfvPRv7O6s4nDUXzRT89WWH8yRwdMMEcHSg3HGBE8Qffr
ofowaL2NZqh1VqBiUNqEQ/hWeQoKoS+R2GzMjCe9tu62kQjhGrXattdpXY8y9i2CivwhiT71rMVa
Uli3NbOaJv9M0vZlNq31vHSHZCuo+YrrEPx7M9YF423tuerV+9DJ7irheUEBkMtBjgP9dZRPITk9
tZ6t68jahbpyxRr3DIPgqpVwRgoETdR/83Azda7vwrZlY1XuBkN5p6VBFp6671B1pIq9k061yzgS
r1x9enDBjvuVUoPJFhVdIgJtceMx56O9MuR3pTM+6MlcILNAHWykzZq9H822a3/a44XLzC7ZpvtG
t7oVcgZ/Ggv2bMO+Bh4Eh7V5rJweuivneoMuUnNugFuuIMtfUz8tzaWVQ8dyNTE2giTirXPSZNb4
ZeidwnBTAZvFnnNmCLkyWrTFThke9IZLS9mdqBxgiujFEmF5yr3h1SkgI8/IzVGLbTtFPqjsj+u+
HVO+RmNX6PP1WDfhymrYET1V8xH5OZhs5I0maXAQuUXanBuil+bnwcJxL4FfF2pK9LyrgmMwcO2G
rRawqceoOOi+Mcl+UivjlKnE3E2ekWwaK32dG8MhV5bP3bmMbxkiz54+UcgNT11hvHbL85AM9IrL
62SIkHGOy1RQxsBG2UcMpflk/gvyWcB9tx+dwnuDvPORul+cAW7Clg66UWMngENO8PqPW8gPNIfX
es8sEn8W/vkEEl5nAWLP7XWiyPfBcJ+kZn4P9vgtk+barL+7zlT9ggEtERZ7q+Mnt/L4M7aS237M
QI1Y9TvKetgUKIAcWzJ841w0JPWbnbItcx7YutYEsTQ+UjC/aOPwHKFn6mwb+rZ3m+vyhvYXVL9i
eoVzcaya7spEP0hppK+qFkS9ZtDMZwMsTMn0v+oCIiMhotX2uc3sg5jlJmJUoaibiBSIyu1uwjJj
p2xLNpIZXpxhcE0Zb4heu0lr881SkxsM9CjIyxhQ9FwF6KmuySLYNYMRb8AnEPC6TtvihkAGct9m
x58j4u7bojhHtuCQFePEzghtEowrmzFe1+6bmXn5CsHbN3xIxmC43Tv7pBTpBpco2L8hIfd+trOd
MSbnjjCEra0NN+BY6Kq2b6En9pXiYGdYBEF51wXllBzpuE2bvte0rZ0Qe4+xYicba9Mp1XuFlmhv
OpO2KlXFOrHeD0igbKk3qiVllPWx5vIdePMUH80Uxo/XxTdOGz4kVftDUhBW6cGYV0YehChDP6O7
9J7UBxroZfJAr/Q5DDm1449U1grRkoPVFQFVVre3PDap0kO9POvlwsV51mIzX1RNwypMYIpn42Za
jNcy3nnKeOyaVL1T8ofEYKBFg9Jc50Zs+mI4s/Izaa9zNImGSa4bL7kyZewFmg2NB4kE5LIJo4ow
7ae4x4iBWYVZiUyDwcO9oIbOIeNXY6oQaF0f76UxRJtazc+KAte+sdzzOLodgQZFYKdeStHSEtuj
LmA9Dv2+oeC2QY+yZ524t+I43DCdKHawKl6TtNKv2oJVfNmpXxrdYHZyhYadB3qyNsyUglgGudY3
L12BMJKpiGThf58V0KXJSXzH7UgMW8Wx781SIP0wQ5x3vcu62ebHx+alwj1JiDWUIQnTpes3rXtn
F9wVtcYTPjVOl20OEZGoCFqh8PTLW6a4tu/k6rET6L3LNHQPHoGonF7dwuvxDcJiKmupPHah9JXB
S9atl7xYeZ4HrTUi5VB/YgnNU0BM3NUZ5EOtMVlYRxDXBa7rdvH+wS2ib/97/XIjiK3nTJ8d/EE8
blzsgXa3MOj+etzlaqomV6zGcNIvz9fmF1ZjvP/roZc71ZCK0JxU2K485eWmsRnWU4PDYnY50YZG
VB5U0jNXaUFKgDluO8Paj211SiWNpHL8JounYhaqvtDwOCZ7DAvdSlf6fdX1Z7NvkcTpHd4soM3C
frGS4SOr528nld+N0eYrIeERE7FnjOP3nCEwqsib5CR2AEHZeP3k9wW1AhHVNGxN/RtYL2tK6E5M
JioJJGr4mueKbGOgscDCtOumhtaf4O+thKH6Tu/FgKVqjSMn/s1s+TMs/s3LpTnH0zcgDfV1AewB
Od/6cuflD8zAgmAp67HJJmUDRue9iHOgDX2+G0aTkRdCVFSnkz/pPaxuUkUZwWIpvsArGl0w7ET4
9t/cmpo1/lUtgLrmt5WlQYBNC1QAXTUSBUEaAwrqq8zOyRayqM5mvXjOyaQI5oVhAdiyXJVx+oYV
BWqsEekHdTC0P3/0/1yy6f9RSkXsxKRbHFxm7HsJFqHU0/u8wBbSGSfMU186YhNDve/16CkHq9QR
EEe7/+hZ7SexdI9OMu1w+Vv6RO7NesyKa0azG51kVOJEt0M6Hw2NJEnbZHxECo9pKSudtJGkIsFt
aljPrEHV+iAyccC2vsebDasyIotA3xQmS30Y7Be+AhFVvY3G0lPeGi3izOCUJzyFX7V090mHx5cS
wbIoZ9tw7Xj5LRTbg1Nixm5up0gc67I5KejzMJCuNFV568NxTe+PEr/ZMHRbNSJ+02b1aKBRgQoa
oesRId2UtqfZoN64yLDWMYMNHQoqXXlvImVLMSmk8mAmDWcIXBLrVpmC50lNCRFj/Cca5uuuftbD
9ExCCQyMFMp/W45LwEuxUpKMj8k4AVV9/lAJGpcVKUGsotz8gQh5FoZ6+KyRdBcqKeuL6crTicVs
RyYS/UfoYudu09BaJ3V+o6d7Q+2Buhv1TwaPzsuVK1e63UHvBcFDdARIyiFBwatORIkyVadqsVwk
EeXE9LMe6j0jmc3k1hskeddNET5Wta2S15Wd04Y4j6o+S1DN29Z8lWF4r+TxgheNr6r0RlikOPQd
o9HYivHouUQGiJ6B0kx92UGSrornULgbQLIWNi7ypYC3PqCpF8xNV0PDKoCCg02/A6Hf3s+U+yvX
63W/tcmH7kz5GFscvE306wBmXmPaDu68QTIFGKTtPs0KDbOZNZs0ST/TiiRKGrd0JuW41scjsQdv
UyhatJZsnGUEEXCsd72NRKiozXBVhfGXlIY4JSbVI7q5KVugcq73nGYW2E8hHtJkYCnDQNYsx5cG
Fnna59+j3T1rptwy6/7sPWb0sLirwNKxNJBVtC/m+1xv4WSopI2Z6PEtVXl0ncVSiUIplmilW2Ed
lkjmPLkrHPVMVMKq7OXtENXKXutfTLPbKf0znN4rIwa5Lpq9mpt3aSkrX3W006ihOs8b8incwfpp
CQdXtHBTNem5auSKCv2YE5iwmg1p0EM5dfnw3czJa5TeGFrznFdmvS7rAphKaRvBaHNEA8cVDCPq
liGMXmGWfWp2tjc65XoyxTmMnlx2RGOgCnENYsDc8Fbz0OGBrg+Afd0DQno2rfQAjf0+Iv+iy0fO
0dlhhoTStc59kTJr66v3rCHAB7uFtqoMZEd9Jl5j08P/PZsfYUraF6i72S+s6iGOs/tirpcUwq0+
Nz/EpPlq2N/mKsccR7ueOpQ5VfmByu4j5KCgacUP3hvcIJCDHOdNpvWbmD3WmKD1zLLy64re/6BV
RTBqHFYyoukIT9RfWxKddqCgHjpXu89Jpw3NDXvXY6WOt7nrvgEIgjWYYFgchafxBucjqTM7Tz4K
5BZBJKEBLKVqWJc/vdJvVV1oiLOMR6D/7yJaXKXYCBZXjYb4uJodFHAsBdM5OnLqI2Mgus21CSbO
55KHVaOOZwt+NbSToHqzZXkCw0dsYnSbDjiDTYqymU6xoO1hNRgfshuzIhIiSZQzSlNMySAzPRMh
vkoyjuHcNwhS/Fbu0SCs6fgSgzdqCOG9uxhHc+QyLHWoDdUIqtvY6Iumn49b5TPfdpbSD5FU0HDw
IwqeuZpul68YFvuDh3XHtzkiZDYKoT7+VFiXgWO+aBxQlr6maO5zxpHrXmpykbA/6pN2HG2ulAC5
27nl6FnM1p7kWhRQnwyFkWwmMbEalvKSJ/mrQRYaSytv7c7ZUxvBSRsfx7LCRlkk58uO1Ods+vUP
xccjivlqE03E2fYqazT3pgEtuBolEMpM0XXfUTXWH62ykur07Nh8KD2kZldmFos2Io4BXICusS6y
s2vGYzwXmHqDLYYzOqEqTLu2sVA/QiyzWhbfoOP8yB2EGMJrbiINqLIORkJWYClznS+wTelgL8vt
SmJ0rSLt2q5JWiQX9MSvvx9KEicR2QKdmLBnRcBOxAKCi1xrJzl3+LZjk89kPVqN/TZZDd0d7THE
EeEP4w817pPI7xmFV0Ei3XU4gtNg2wImZIyk5TDwZXt1FaTHcUQdKa/CFpELi74fa7TVTTO6QTbJ
u6jm9XMxiKAWwFRGXccYaTckPF6l0gqPlhCPYz75kDqa09x4+Q7CDshsclBzMq1zm4X2AtIrEMvT
cqUu7Wg+IcuKB42h2wwnoKkCaEyMDssIHZquvc7aOzinJ8kIhggNsme85QjZdK/KNLzbxoLoITPF
xmBx7ebUobkL6Z1NhQCzCiq9pfaQqjm3DhPhCrpuQsmcLcn5xwHMrvmMvQJbkCfWWiksWECuGxrc
EZ02TAm4mbQtRPUbZ0ktTiRMEDPKXCwwbjDmDt6eJH5sCSngiAWzq/ee4X9vjbH/FA1RV5M5S/a5
6Ozk3m2n0yXtjfu+mZ5rwzsheufNNsoLHVtLRZ05xRWB6QotSjtOOM9yQksS+ZHEcofaL/NZ5v3M
Nka9dmDNypwPiaCerHoygUkXXHihlrcPkw/a9g670EwzvfdLQ3/tlm4Kp42vyVU3ZuHww8VZtplr
H+24c7eyOxI4YTw8xUjPqp43MMSqsxpausqzB7ccSdS1gjYGMdGw0qplukk687opjG1jDlbQa94n
5c1jNLPK7WZlHQnyadxc/kxx/1m0ZtAjXlipXqKvyGtkARkGRHhXJ+yGCBBYP4nuPBUbft6DE9FP
koAiEH4ZawzxJesPb5W32aMzZzSj1hRLwjw5djMdIADRpY0qDe1qwfKBlKUntdYj2iDREvgXgkbv
3snzaYi7EldOOBzLyUzWpot9po8n2msgzEm8Xlsj63RmUDAVvVWiTA9qVh+diGOeV7FAy2K5d7z6
3dQZJ0HY74uJJtbw7aLNYq7ynC1Z78BIHqcxk0GCkdsf4jSwoGGUmTpvKk2eZNV9l0pjBUpnBCZ9
fq1+0nrm0nbi0MxLko8FBFcMVwj6tkq9ja30bBc4WDLpfovOpf/PXK+kXa3ATQFTYzKCHje8tSJA
Z9cuXnnYgJid0zpC1aJ7z/bEN95Gwztx6KRf9BtPa2O/N4SKIEXdQJ27ZUH7ANT4Xc9cZwURgehR
t9/2qvHaFo7chlgl/WFq37qc/paGfwKol5ltNLI48W6cSSFdWxjE/NjlyGco2RHObjBMqGnRQm4y
pikbPeSUTslOZjyhOZRsENOS3N3VM7xMYU3EcSpdYNtfo4lQSjgARRDLrkNVs9eprWmof9KvhpGZ
P5bpAwoiMiXpBPhtSc6pTROQV8ar068HxlzrSenerDAmVM6gMFZDnTgkF0tZOwO3wRNWCB1Eu0t6
ql265DKo06cgSNO3Cv3GFTEBENNVxORlTWOMW6e73kJ254DeWcWEAXndrm5RL4bQMnxNa9egOxSI
fMrg03K/I/k9XEttRoTdlP1GJ3SNoFt1ERVQTFrPoWPcmhPS9DChS4jFcUkVeq3wvHniSaSiXMeV
J3f5EGoHowWG7kB31wW17YNT6w7IOxVR0pyfODwECWN9+xTm7MlMnowdsl5rAfOSgWAMRoCPhM6+
DYdey7RvNPSIHidOtJ4VtLhArwCyAaDZZ1LiIOpGbFFzvslNUrOJHOJo2JJaKG8rwbAnHeMjybj1
PsmnfZJ5zOhydR/l2rybXcoQ2zR9RwcxiQF4S57n2koNskk6SgSznQJ3EBUnGPJ3U5sF+dwpL2SU
glyCgVDX666pDkScgKuOaKgYLcQcsqZ0AsUGoC7ZzLGo8rpA9vIDJNt8zFUiF9BprdXiLokmMpQU
5xiKbGJIy44RqZuqSrPrMkzuQzFSeLi8Mwn/vwFZvmJUu0viLEiZTq76Vtyxjg0EhtONljKpHUoH
MA7Z7HMCx6y8sUoGCzXr7JXi5ncjLpJnIGn0cKraUhan32bu7W2Od06TnGZMrzuHuktKYjrg+7Dc
93iAG6cNgiN1wTge/V1gDOWHmsbrChPeGr4Kx1iFMGVJR8SM0pNVwgvs1CVbaz84GMKsXoCTMoEl
pjb1Zmibts9/0WxzPtH/lDtLFBlH9dTdaJyj7KrTNxXp8cxY6OQwj4wc7aNUou4g0Is3WXuIHefR
lajiQWNlZyX1QYMHNR9pF1VRvGdZAqEMyswc0Q5BGrHPGuxERKP5qVrcSDFfG04COoopkYoyvmgz
Rh1EL2hQ/Tg7NInvDH3EcIkVU+vMmzmL7w2X2MGGDJZtntTqrRtGjBIV47HxqrshJllcNOTlDYPx
SLJwMJszkbUMHfeDVld+641Ytr0aq2HRo7ycb3Aj4p4st2x3RyNTTogKUH5M7UknPWkvWcMh3kma
K2tW3ps4fXRfaOgfcuVpNOWeTA9W85FF6KjHqUf9NsZhoijInxZY3dILYuIg3uHv4ApFIYS84XYY
qhoKGr/kbExUrm5hb0wbAibT6OdBdxm/lUZAVHmDuAWAlETDLME9xZFXrrOiJwCosl36SO4p9swh
6FSqPb2Mj0WbOyclcw5RihgUKxutNfGaoB7ayhrOi4pa2LKOqhK/0h1kJdIT8GGjC9SxrbGiKH2z
jTdMPsxTPgifPDNOF/bOKQqiwBkuKz7Yr27d63SyOd0eBoZ0S9jIh12ZEOLMpoQW/8KxvWY+qX1p
HWS31CGcuUAyjydMHIstqOv12Ma7UCk71rzUv5kYth6+WqrDjRQJSyqa8o1R6mtmltBIdGajXmaG
Gy3jiG0J2uoDjW8LjzUy7VCejDJ3OGfD2qk1ONeiUX2kJjvT6X4iDYCnlv3Ah8Mwyi/iDraxsZvk
SiCJ4TwQOLH5IZPx7FkK9LB0E0qHRyXDY1+l96lJ2xIq3lU4j4+ST6MP/ZtM3nsA0pscHcomxsEX
204ZmGUJxUSqbOrDuPxM6R2QP3tboP/RNHETet6a6LOA5X5xn5mou+s5zrdDhdm9r7IvPWbKA3Hg
IQynHbKJV8H4fdVlHIi8pnuHRbejklYdvJp5NDDvrqofBlVPJD9zKOf16dquwkg8Odp07KQbBqGk
XTcOBImUMNpFkr8TWqZz5NQPnq5CPyHFGuBWSn3rPgz2Nh4MO6jS8UbK5uR5vb1CgbRDWCM2IR1X
f6z0butm3VemjRmLTyrgXHWaW9GYh8SxCLDrswBTbXiVa/o9Zn4C1DMGhSqxdnH4zGCqJfyY+rPp
YxpOOhFbXd36BSdPk44GcaPFG6b9flMtpyU3njjue1cp53Ff5OmWlEQisBe9/8R6srYJhMcJ/80o
rmL1gfAqKhki0acrpZdfRXBc7YnJ9siwi46m6dtYTaDcA1Me0g6uwsF2GjodpnevIN1GfNF9Ie1i
EZX3lAG27LfSAPvL+GpRJpMbmFBsatrTrCpfbTSZV11d7VsCfe/caxJBp7g8dJG7GqvUpt8Z3dvG
t52n3U2VzreRIHWqSgAdxNNpmlfsIqy4uqxFb0f0rbRn6avNMZyL4Vj1Xbt1jZr8VTdSAe2Rp9N0
1fMSkvFid9Zda1gflZW9RIUWbk3y4gKOaoNzZ9Fg3Rpelh6QRuGYnik4K7wPR7vgAJmZrk+bqV2r
zlD5iMX3U/2cdfO0DxfetGo1H1U3EDgGZkmEAi+O0XNgoMSsBA2fulXaTduDaYjwifdIJCWZrZum
WVKf8lMolWyvDVJC4kmv86iHhI4bZ2/P6pnGAT3sdN621TptOBirsWh2val1rEsAPPd06P0uywrQ
B0RB8Qd/bRp+xQUjtqmpN6ntbfGJ5NuQ+dJa1ZWNQGW9pjmynazwBA+Rc5bBZuAO6UlK+14jAPOO
EN29N2J2miLtHoCAsZvUMqI0Da8qy9a2JaTAgcH+leZ6RwVgyFqdtEeU8g942+cggyu5ePiBGxnu
e1rTdpStmQeysBgeZvaq0gZWLf280UxBHHxBah36ruyATfMJpwZUC7d/73Iy5WKONKWtFGvIY5Lc
sH6bGSirtdxEs0YAPA4Wj5Q+z4U1bL8R81BDPiyVgNk7WU4JYyAuLUkHcDaaAlLICFVR5O+D1Whn
TQybsfjA0Jg95WF+m+TGh5Xbm76GXeXlA+zwcJM1XiDiER8lKjugWBjPLqtfBeqI/dW3/bPSCI9U
oDIAt1QwMtXJHuS8rIJJsqOCwtRzFgR2fR57nTMlVOGqnjdYKPccp1hNlfHzmIJkymCoULGH22lZ
cX4lbl+ezCR5rSvOywXt6oRMMMz92VXBRr0zXPNKRZm0Nxpq67GawItuHIPySUbzm8FieHIYu9Yp
gaULTiPpX0K9TTZe1r8Chw3xATM1oUL+Hts6x8RIbJ3X993awyfD7RTIYpTZhqyRQmF7nUfRIbrt
OHK1vFm9hEC9BDPEZcoYwjnUHGyIB5/pDqvPKtX92hmGBzVq+1WztInNimR4UfUPReL1Qd/ZEl8N
iDUrFnLlcHAa0izE+IyhI+3ix1IHpKdXJtpZ3Rj8dsZ0ocYc+dCSNJvIkO94q376bKoRSjk3Vaua
WP9nK8jhOvsIV56yhBJwnMsnMfK9mYaY17lTnQa1ocerzxPW1PFBHYZ516xBuMgcCAEyhI4kdUZU
+9iLJj6oGR8uXNpfQi39lP/GNv//t+ms3jNikKfiD65XLgjk33+pKYV8cnR7kD8pIRSXB14eUzc2
QrvLdfr4rvwHKDrMau66vIPkQoq+/MM/Lv4+/597LA42urv/P9/Fnzf55xU53+Fv/uctkRmma4ck
zfxgtwbbx/JhLq/+541cXk2P7QrmxvLpLvfXSkYJcbnYZPbc/vn+/jz55dbfZ7lcUp2pZX9gI917
w1sEbvXKBZSxx5et7/slfkFzCUa+XAoXbP9ft7mXpITfx6SIrOiq/eeRl0vRcqT+va0Lc38KYUNf
bv/zDJd7//zz72v9/t9fT2Mpi6xHi0iDs5dAgUQsgAoZnX/fSKMvyQOX5/rHxapjW938PhtpNVGg
T9ZjVowszYdMlYEr1DN7YXl1+ZMuIO14+fPXbb9XL5fK3rl2stIjrft//vVy6fL/l0uXJ/m9OlOF
svYpscst//F7x++L/d52eQiRw2Bm/+25Lrf99TSXq15PhqzWWfi7BbOX/3yMPx/3cv3ycqWoU8Do
/3nrl3v+POjfnvbyP9nsXXmdAPqBJw7DJ2WZZipQmparDmlHVPH8+euqOvUGlrn/ffeoBunsBqm3
dFyIh/zzT5f/vPz56za1AvFiTNCHfl/hr5f5/d+/XurfHgcNk/f0+1zoC5ur9mq+3Hz5B7MemQH+
9aT/uP+vF7lc/ftuxSvqnUzF5l+/gn97X//6NJcH/r7Xy2Mut8UoyDajY3wL7OJEJcXICOH1I5cY
e0YfGkE7/U3Uj0nw53AxGk8KIR3hfIz1+vFyNKho4UEQrao9Ge4OAQJL96HY6Fmm0FJkyWYvcb8e
zVN2uPce18GW6W97kMiQDtZyiW5da7LEtuvNoGXWls980jNaZ6pbPKhhq+68mCTAaXhoRELLUaGl
6RD8t5o61H9icUOHw7nTqiOBByjLBDUz5sIbWQ9fZhjCNkdPYKQ9aw/msPQAm0WuK9eq26BI09Vw
W2jql5dPD1rtZUHcIIoopgpxEdwWqYXJRi+okqKMiNsmXrWJWuGeqeNrGxXUMWKUBGuIdC5ZnAoN
LQBDbAtAaIkggFKYKXq9MbM+vK0bsZ9USeDoOKu3JulLO4A2K8NmuTo5z5QmLG36jJi0jkJHd7sI
VPdSiTEDHwqW+nyn64q1Ciu9s6lrNmlLUtmESs8sl34MphaE/vMjKNF9WddHVLq1n3TmazM2YMxk
TgYagdAW53YqlGvotLQ9Y9purNirdVfuZSyu6UqwxkhpAypq1a2jVFupBlOAsDeTYGz47qze2IVu
HD8AnCKWWx99BYjwumZh3rnynA3TT+fwxbiD98pMnfHo4F1HMkv9JOd5ynQJZKunLbOza30gxys3
SFeWbfzcDD9pSAGpqlQE02y5REOtHKXud73O+FtpCZA3bb5pzNyruiNfi9r4iVpyCrpGrfy8776c
BIoaQ3t0gfyvTSt5ayhS3ukLSVyMCpV5PhPIlL11gxdvGN8Xu1qhQVCLGBjArI1bs8cmi0Zjo5t8
8AhdI9H1t1PitTu3401PYH6ZIVUKFHd+6DowYscjJwS7sRu5KmMD9qVeZ2UfKz99WMzrdjouW5Ce
2v0Rcu03I2zK5I7xQGO+wa8JQQCIz4YMSV9n9/ORAQ6rSSKVi2On9k01Jfwddw1jinHd4g0xu24i
U6sIDDODcJpBqbd7yVAELywOp/45TDLE/DZxKCXCK1kA/3V5LRsl2brEde2LCadmKyx0dEpQRF14
K0H5zI37UedAlCI1epeDEkC5UvxRoy7ToKjYRnyIS6xcXvylLMrXaorpa0/ziwdxB/UJyV7fjlci
PkmMZG9oKrSzVL2de6LBDJmvw3h4kJqLP827Jh6esGGFziu5bKtGyT4zsNrB3FAY03isA8V9ipcK
2kqLEJdUKdZ4UumFgC2d2aX9sR9pimvaOZroThRMX4X6bkEXBfvrDBvR3pPq9YiYPgf9421sr37V
+uHEDK3wXaMP8n54qiDW+GaX0hnHFE2TZmC9oU3qyosq0moBSqxSJ95ZpoJ1tNHu7NR8UlKaotjW
yIbC2l80xDWnBOe4WgRMUOw0A8FlnsvnyBvew6hpmRpXX+n8QnjAiEwt/lSTmNm9/ug28eOA++BQ
guQPxoOnBao9eO/9BPKLdtUkEeOlcNNWdqj/lP/F3nnsRs9sWfZd7rh5QRN0g5owyfQpm7ITQpbe
uyCfvhd1b6OqBoVGzxs/kJD0f5JSmWTEiXP2XjtHT61ab+lk3qDLfBlz9wzpPNoU2nQxVPR3/SKI
T0bS0tfdOUQfQmtq3mVxbHnJUsb7+dMad2NIEkM5vGvEXvtqP9+BB/SnAc+gRScRkwRrN6gsVIYl
iT8DDdZ28iOuiU1bAQzL0o+RF8lra4Qw2CwOtcSChU2r2fScESEV5zagnbirTka9bQszvEeN0gdT
6KabdYRsycI3yoGFQKHjkOev0MpyX3PzVRlPO6Lripfa1IyN2c8+MTaJH2XT4lutSkOG9HcVlX3Q
Kfmzler3o1yb0y+jxdS3STKslAgiEv27UrLvItG/usagy9GicldxrA92gWNmoFwrwmyTaAhpnJyp
VjxHrxoqBVmg6ySo71FNm5umm8kHh0A10OjsaFjpE0841rduh/UONmYbSMWir6kCTln5HxXBcQZs
pq6J5KHS2BQgeWZWTdAimYNmb60Bw4eWqbrd2ZiH8uqmyGhsGfahaayPjoiCSoq72MkLX6j5PsYd
7kVhjwF7CtF/ONOxZ7IeWaXwG3bdYDCwOAt80b6lMLtB3DejbyDzLTSUL6dhwBeOOLITg8nAhEbJ
tnZMva9CA+LeF2JXCX1nLtMli8unUqpboeUxOBTkIXOTvyUml5lSvbpqlR5hbceOZ9bNAxrga2Hm
z/PS575ou2vcLl+VtF70Cl0NreHCarZWJC+L49sZDVetQ8qqWdalqpHRENxB24ihjCW6QxaiUEms
3ZQouEtQqr0xtX8HRHa16uEsLdNL1QmBa77vRP6WSa6JtO+2OjAbzxjPMVnk+YzPTW1pamW1fpco
GNtb7s8MOW0O/R4h35gz60smi1y9iqCeyHyfe/kedcwE7RxJqAOevyfavCugNdjJk9HIt7FZflKG
tCPYuGVMDoMorsxXmcip1UONq5Q4JqbjmcaDET8KEKg7sIFjkGlEUhYYXoUbfXROd4gGbDl0N4PS
KZB+9PZPJ1bfODusN/RIGHDyrzst95KYiPVTSz9cPUJ9eZ9FgHQ0hBEBpqidtNzDW9Gla4PMOVSS
MT0mtWijzKKC+MLerOgnoBCcl0ME7cLW96uOuqlDKLV2Bg7rSy0wHqnT68CTOqj1SwJ121Pn/BmK
84mV7zFpw9obBpuXPrpZOYGVqe/Ix9jLKtx2+44WcsfLwiKBVCLBcuVNjAnfYcYkm8GuoVSs6oUe
cl0HdUC656yqHvPBQM2gl5hUuHsnJ/zJc3msMhiVpWxfUIWcdbe/G4j+tofpvu6jdxOKJ3MI2lCQ
Ad5s10V/gNlz00F89gxBb3jh2siEapG/QtnQahMVjYRJrp65JXdimJeDizO5Km7wBqC2wQyEZ4bb
ZXixetpyS+5IjxiS2zylQYLLh1cTErZnFNEVqNxPvRpXih4SZeMOTwmN+H0bM1VB0GPjWsBjgO4c
kMMJ6dYK3wvfscHAaB/0rVU0W7sbL0brXvqqBrYXoqXPYUo2jNYNBV0BFuoiQ53qRLbiGQskpdHg
RbZ5GW0bB0GBysofdNv1Ojzs9FmYrBaP6KlrrjnETGioPbNrk4d+BJpv9Vc2OCrJe/dblcNw1iDX
EGtl7p2wvypi5jTnDu9ofgljhGSkTcN727nbaHSYaiQz/xfJXE6TpmUqkldV4yOb5+ahCGvQBDYR
4zNmfQhSiwx+/OgcnCV/sSnqa3bwYazRgVMbzxO3ZzWyGSZn6JO7MZpupZtyuTTJg8by43cD91oY
ZowJG4KGql+7S2iPa4zLM+OJtPUbBCefmkSVspAfPBM9j27egYBRXoaoOVkUixFNttGNbihBvLQ1
L3qSPVNrP0P1qTdmpKGP1uUXXSmGLc4obxyXrcaa/cwZPqIabqBt3StRSnvcapBuk2VcTxurpXdr
jgXTJgvesXCowUALbqFq/Y4k4fYQY7TWY+6ueJqcnsxqCjTdlBRWCnurzTnYGu6woTLsVbI7g944
M9dPWmLljjEbkKeFKeYSjzt0uUbHfFsjXQIF0Scn5WZjZg2yV42JP0GZF+VXD/WPpILHZjEdTOL+
VIubolbFxo0RE+cFhehCvKrfZc7GxZSTLualHdxroQw/jHYMV5wTGQZI3v0Zp7SH1Sjox+guhZyB
iKR5k216HMrlYTHWOLz6vREAe6SLaIy49adaIBmVdfjkwKfxGjWi7sSUj1YWA7iDlkMFIYA4hfHK
sh8twkpL8yMditgbpxkMq6VvhTFfdRXzUsodGPMKZ2TXrpKzHxNBCRBRaMFFABITJYh8X+SRuc9T
bnOXFsXUBAXgdg889E0ki8uMlXk9JOmUY92ly8wXBcaAwEaGXHV81buTom0tVTIGMJVHUYntKDiO
sUhVGAMdfKDzs7N6d6cwqLOMhU0xTkbcvcHj/dQtAmpCfXxU5zCYey3dzFFOBnZLRWi6XP2VMrsB
hQlBATH4Qmr8PkHSV2XGr8G4wrPk8MNQ+2/dBFcIQHLW1fsEdT3gINvPXGb3ComCnm3qH6bj/CTM
l7AKVgdDn/bjrEP20rWHxnSRTmkuomID61xGdhTfECSJ2UNZFXvpZAzG9XmjIYq0tdGhDkhBgbpI
eBB3vKZac2jDHlgcV1uF6K/L66c0Ly+xah3HtvGXivp56l1m8JoO+DhfLX+p71UdmTOV9VqL7xlJ
Ul0sELQhY3GZDvd2Ob3Z3fSVFP1+Yaht6do7+k7Tr42JXCByH0PZYutbSAzvuHhq8Thm9v3AMNQj
7PAy4lhSmFGuhO631ER/gv7pGvYPg4AQ7XJ098rWyRn1kUsXl5fcFGehMfnMoj6wFolRQ7Vva04d
I2AJP2Yq4IrpSR+VJ9Udym0Uzw843EYftMF9Ea7RF2kI6G95ddwHh147IpPC9krmyJu+TymwKTDJ
zIv8VCfhazKPyMY8Ij52vR2jH8L1nD81OECPahruuSY3bR0bK42Rk9iI4A2/QRkoukXnmShCTJda
h88vShYwWHhPif+dGvVVyfOj0w76LpTzrpLhllgDTC+NPSCp6r/iBg6taRyoL/CEU2BMNkSsDn9M
M92q2YFK2jwoq/KE1AIUMqPFr7EC6n0F34f7WjYGGjwn/Z7t+DXu44DUyQJfy2BsUldHdDW/VCLJ
g1Df5WBIvHIsC6/D1WKljPbE8JqtgUoh004/THnXXKtFC+NOuB01LJz2nn+WruIrK3uSkt3brBC0
1hMlx2j1QDi72mMIAD7edo+i+q5DO/IyElX6KN4amZlgepWnOtM/AUHswzgdOLShR276r2SanzJU
bFsir1yv4Y4PXMXmbOhyK00TAUrz1s1xq85JhNazb5h8EYeuEJq+acJA5OTMpZjs4OrTC0mSb5ic
8BfRNHEEMznWmyBbk24fy6r3HOpsr63078nA1JE/acyuyffW3m3ULPYi6Z+4xSEz6u8VDra1q/w7
zbH6TuO0bfT4ZokQqjY8bLp1fq8ut23s7u07yW7KrXiDU/kj0UPQUuMvSJab0MXnRTDHRbPboBjt
Z1eTp7lVUHI0nOIro70dW4GujOmfzfQqc/Wd8q8w4/kMSKgPcgBo2wQBo8Ww2avr6Zl7FDWIViNy
mYQVkKq34/tIcgQEnaXxQcvVJzyoip8w/XsWOtqRqQnv+/jblS+NY7ygn7naxUC1CXXFRGex6ULI
kog6UCShpbQ5LVDwcm+i2a2aXQPiyHhTLR3/h/Esi4ForqR9qHjxaAoa90qezX4vjNcR7ocWAYBa
0GrxzrgwlU1xjRZrr626N7KfOkphjwrA4sri7dDRnDXkG9CHw/U46nduHN3XPyy8YYSYrzHOMh7v
c8FJzWp1dDtAstGyvMZtp8M6rG7MfLpKdArbOU7uUns8A15WPIeZrGAM63MIPE/YvOVsPGofSKk/
bJzLncqFmZnPdmw96lbp48+/xNBUsx4LSj4fu5a7JcI67ch9Z6ivQ29+KjaSEP6uA6aqLW5cmjEp
+z+5WIan6uOhGW6yxrp0LACuSIpN22tv4Xp4dZTovLRoNbTqnOlQ/pSx+6qbPwD3cz40aBli5FoT
QB1VhVJYhFwtVDEDoUb7RcVNZTJBJrX2sxTjfR0PRIGmJmea4dHOxQmRRbdhSEFNhdTeYWLJEwMa
L4r0hwIABr6q955Iq6+4iPepmR1bvMVqZn7HTkufqm1rsma1aCuTnT7XN5mVkfrX5AeofPhJ1Dpo
KvMj07pjC/G4BcEZpBn+27Q3PuOwvG8TkNIWiqj41oaG0C3TuVSg32QW0o0E/MVkPMAhw50R/i6l
ctVXzxqOnauSvY9oHExyapVIhfI96Wg7i9o3eu3LHvoDrPFHiDjRoSqz7z5cX+w4f5+18SUrsaqU
Bk7jruJvTqabOZsuVZo8YqH4oIT4UFeZs03sO4i396GOAKKqbORK4WabeKnEZtFt5M3DX6dS7iRL
pm/MtGbVRD+iWqebEL/DhU3WmSoIuOiECvqhcCbh2arytkTTWW3cY+yWF50lHCjKricnjMG1jqqm
D5IpeU3yVmx+G7P+Mo38M6zrkAK+Ik4aEppdsLhYuGNCzB9Wc1qIBAmxvVp09PJMq09GXjwihvRK
AlD1EvXLPGFhIr/+JU1RxRICQBrcZJ+SRRiMqRHTK0QPg4icNioIRUnmoJ1k2yWyT3lVfliieUc6
fjuSjRckXKfcIS+4HcimH3y3rC4Q5aOd3qYbeyIpwVZIKUyXG+DpxzIfl11jGgE8ToP9B0KLCRJY
5+5CRTnuzRGF+aqnlg4Wu/WPqg33Qdo0b8A0cSqnouMqLi9G/gxBxoetetfG/Ws8on1dL8FlhncP
WxFHhsWFQi//Brvfjo74a2j3N3Rub8MuVDkl6BOrkxaYKfhhAu/6WH8rpAUFlywFtu5657hLEIue
jbFMHlEvsA+TJxXQPK73nMYe+7l4rfv0i9PvdXLIVrHxgxjlEvoQBF4B7rV1+EZ5MBzimBIlpFF/
VhwyB9FRbRDbZ6CY9H2rCNp66Uy0mN5ERIsp58quyRcy1BdZ0NtdBhCedVL6KC0mzvQIcTDU0BkX
ebYv20tZKQwI+AEwrJQvzr3ePIxXkYCvlYtyU3MqP0RFRhOT9IwxmTg0QqU15k7Z1Cmi+3o2d3NX
aEclR8vcLE3EJAJGdu7E6q4ItTWbuwF06CDHn10HdKZRrIhtNDWQOXZ/n/7ra2GxT7kvGd/4dp5k
aIFrnb2qB05vF9Uujx0/KuWrIwiDK4xha9l4qhp3PlR2keE4sN8t+sgaBmrPNgZlz9+zXTQK1UGE
dPq0YsPR5nkBfbsbqdDbiT1sbGlAJv1jLasPiO0O7R52n0WZDkIb3Z0d/to2WYdzzmiooW+8dA0w
YhybSF/zN2WA6lgZlPbWpP3gBuamocIuwvBzZb5uaBE5PlQl4WKRj1UkWK3FsuQQmj6tJVusINp0
9nZof8WujvlFeOnMIhwO4cEg5kEVdKx6V39xs5sBKQIe4Uuz/rpkncAYltYgEH2fXOfZERAxnJLM
7wWZ+pyeF9V6AJlcp2AYUNY8EkDLduKgOK8FLU37Fg+j19rOdytNm80QkpeZ36fr6MBVCtqGsj0J
NZpwQRjcEW45B4PaH4cR3WNDzIZHLJ5PcT1xWxuHchQ/rmpyeoOfgk68yWI6oVY4eJpdd1xZhu3p
M8Y7EFK3bTq+yqKjHJIptkaj+J2Spbv0Wb+LaG+rJidlI3LZYGcgLLiqAjdWX5PZvrjRLyqo9KS2
qxeBA2edOKTeKuljMT0TOc60G9Q34kzksRXWb9lXqIRJcnPclLOzjSwPhswOfrP2krms1lkPpC6j
xQINytxpyQnKLmSVUdxwxr5aavHSFU4eKC0Gg1EDQREpsMIcfZesUrgURSZvYsShXd0LOoc0qdBp
0vbE+LvkzEqwNNfkMi+KdSPNLNuhDOK79JPBLGwL5P5jwZBYTLQqw5HhyhjxXUBROQhJznAKYGyn
zJ1NZllaEC7jVcsrClWjwVkM6cczaFiZ9XeWNnetW077fF7dRTmeEV0c+qIfkO4wmALaLJHdZB8D
TT52m0rBbErHLK/iQ5SOawGtv5kW/le6ldGOf93eqQWapUlH3raOnsL3hg4LxiWF2rU/YxzANIih
Msqh6VGM3IdgXoDM0ewcVAWy/s2orAiaYqgDtzRban7GHtY4OYcBnC/t/mFiXsYF4xpRBoODJBLK
O0+22XDfFAyBOrPjrSHgjb78JTLhKgz0bSSRDdpEW5NailDSEQsNp6kd0UZgB4ZEvfSM3XGUsojZ
uo3HJrmUQr11a0G+hjo023GuDkuTYtDIyiDWBUi+iM0hikR3mui3Zw6WhjSTz9aan6D2T0zNeP/L
BdgcHdkwIRogr2irc24tML5ap5bYhVI12s1E3My5t5mfNi1N+9qQyqnlKoYBBiywR+7JAeLVdcug
NNf6s+rN0zIezIyVNE+q59JajD2es5QlrJqPoltnQiv/ftAg0U521lLX5qZXDbTVRMxloUxCPzFv
LHpuNI5ZlvlMDEqBS4wgC0dsSh1KhEnm1EZwi3a1s96St7nkV2Qzt7CRkzAphDBQ0TVn/LUvvcVr
G2o9wSUkkAbc7LNfyOfW4i9uTH6lnmEwk5HFssZIxnLGFxjaGlLw4uzQlDxF1b1KC4UrikE370oQ
Zx2UR5AIwRo0qtXE7TYsodpaZdnMegLLQQmeRuNecHD3VKVQAn0gn5xhsRGb5dZFhhnHI7+P+AZL
9A+FHpL8OL+AYzjXoz1CTUgr9JRYK8qZEdECQEAmC/9I+RWFwitgRp+1YQ2+7QxHYgYXGocuWWgA
LGibW/W33ue8RHN6N65OXSd0nvN4dPb4lMYgaura69Gg+jrA6qE8gf2m9UJyCo082vdlfRFzz3Ij
S/1g6zg7KStMrjlRa98yMj9U/XeUy/dQNveA6gPTbO6IKVOPHcxstQs/0O7x3UK3MHRfQ8hSvqxZ
MnMqHkuZxpuJGbOFfyqNx6CLlTe3FQ5ShVYl0SJDUiAUO8gX5yvOBDMdxl4blLHUGgu1yEzFyrl2
p1eslYWcM59t+5Aa4Xy0sOJ4CUcfMsYpZqNKbpVa2eV18tgrubptnTtdKBSG6vw8SgBVcJpfMLQ/
9SMTEWvCdxeVHRggQPSkiSw8++gSd/1bbjEiM371MblzOO1zCGZXHEf5InSOAwN+NS8mYMtL921l
xrdRhSuhIkWkoVaZOvS81fgGPAJNd3jJBoD/YvieHBr6UP5zVkjl2tMUIPvB9SK9tGh+GE9jyPEw
zfsiQAvyoXB0b2ObbBo7IVYhTe8VUQOhMaHb2EtdEVRA/1obOfNBjaP5X5c/qjF99qNKxWJNe421
Z5eVFazP/BNHecj3Yi5RHE7Gut0+8BelXFX4isiwyXexAcZzafxMSfeFCluoDQke69z0WKFL3hgN
fCS8gHPtnriOyo3W4LWJ+2m6qbFmiRYhiwSdFQ8f81zdssOmVMGGh6kkgYlaogOpt3MKoBpnGV1/
N63v1KX+Tju0IH2cPuqqG27ihtZrXJkQ+hoaJxjohtvS2iSF8kWvfXpXyL4TKTJ2ElFH4oeviyy/
bBs+qC04GrXdTbM6c1JNXXaES3S3yfpg0n0rFNcmx57P8Kl8jSadh5rsDrYC5wq4QO4LBOJehgSC
BlG2dRQXsmA7zn7dsA6HtXZNhyTlOlBfCKGYfE3XbVKq9kS8mL5Y3BeiIYDKtPS0q66YgjbkIFNM
C7UQgRRVc2hkdx2Byu90DEjBCExJZiJidsx0DhZIs+PmwUXsYFHqHby/GpM4SjjWWAuVPSevrAqM
thtuxtp5yEte0HLBr1pr7U3vEjcCldth03cQwCtk7WyaKb1tw5kmP21GHIWfhMPBJLUZy6eD9mzg
k0fd8V43ZbiLJQbrCnRZa98WTMR8LOzIiVHOh7WyHRmxagS4+hXQshTTVmiNWMOrY9YOclsUDfCw
8AYo2SWyOKtwLEMHC4B/UjL6MRp6aLeuKXLkD0suMDbbudOM9r4ZMtowFiSOmfmnYF+K8p6TAN7M
cLxLQ1zjiWmAvi4Lwk5y8G+N5vza5oj3sH+WPUoz0VJu2DMK225mfTaWbyGdfWusURu/tsUFuhT5
VyMhaah2T+2noPov5+g0GfVTmyGm6Lm49O4qM6KmWxQ++DQDdOZPWgbXwHbFlxhbfPKGBlrO1Y1N
qNvE4NRezvwlGCPr4CL5OdapfNIWLHxRrTBtr3gBbPENN2A3xGSB03zdytAhwDjNrxAimJvaOPmR
kSOnm29H0hXoSIRv8R0KFFaVTTiB09d7XxnbC+CxfIcs4zCP4W3dMSC21wA7jdgKenopy//8UpTm
T7vIiwBvQJXqx2F8wpBMSoplKQiCum0m8Glla3XGHOXWSmMs3VmHYXM09o3ZHzSISUMhH5V50S4D
WiC9NtkGkj1cCpPi3fjRMwOcMawIpeoX+lwZmwGvm95sigbREzElp55ZGj23D130/Rn9J6u9M2+V
vneJMaw2Lom0RZHc5xVcvoi1vmp3ndAO1pizlQNIDnKtfs+tBGudxK6kKz+ROXxkIvvsISpz9eu7
qeF9Ecm0wQeVba2lA1dLEzJNi0BRUiZoBn4+vQIJQoK3T4eBia3JyzyiWUb4xAp7TPv0iff/wf5s
8Uv6Ef0C2rQ0/TtXxXfIscqMfmQnHzrd/qnz/sWZu0emEFBIUyXiRe+ZO+Mua0KOA0Jb1TvMURU8
15YAb6TGruMNxdJw5FeZOtuhcaob7VMLJzBLJTqxdZpVkuPjcVIDFlbWh1Fap7E9zsa8s7mDStR7
BQt3aCmvxpD8tjpObFjWclcBap5C3PPtT2l3L24d0Y0uq9tGbLWQnZM1PYdfty/EeJEAJfDOTgxP
gsFJkNSpot5GFKpNbeeBudpcWHy+bf2HgaYTxIt7kUjS/FITX3kREbqixkcYQkdpLn+G8ksNIIzC
vThbgAKzsil2/WyqAbI5k+oCYmNp7bRJRueur5tt1DUP+MAC2Pfc/pk4thxKo75RMMqDHijcpmeF
x0iW/sQQ1zAt9Adyxfi7wSkKiy4O5S2HMCsKlHnCAhG7JzobG9mV6z6YaIG0y2tct3fGYPgSqANP
I/EnfLS+Q7d809LzswDmeg3j8g3RMaTFG9k5tZr7CNatp8uaiZVkiCGLlGZVvmt6ol6n+rZfVA1q
87jFNQFeLaMoq7t9VYL6GOgJJyXkHbIUAideLgn86k0YN4Rp1v0xctJDGKkI1VEcaQAYA/g1LwmH
xVzidxk7SoA+ggNH0Q8A4jtioNekgBXcSEl8mP0fVt/cCrUn5pDs0F6j3s173CHU1coaVw5re7rr
I+OzFqfIYNWUyWQzDvt10ThUwoRYObo/9tx/0PwSjfPMBGUny4hZSXYyOJQSfACPOdJv7VTexhOS
6on40EE71FFebDXaA1Zh3UkdMxztqXZXN+oRrgxos1Z/6SS8m4aGqUl0g9kTYOuW1k25GI+hkT4I
1pStYw9Eji07t9aOITu5cNLNUDEgs0AmpeSyGljgUiwSeiMNHxklnzkRxU6NLqaDZ6z2xSGpQFWP
GokTPVUJzUa3lEgAlPwsJDnb6fidkSQQpguZpg95MwzcNDNWmOoV3f13Is2fYayCENK5oeb1TlUk
87IZkGHDqd2KP2nJMrDHQEbzjMTsarnGpv2c2nKv6sYBU2bjK71+TiZlxcui0RnYEM0Or+35Fy11
0Kg1G0bXbkZXbM2GHVadPpGs3+XZpzBWwEF2oKl7jyWM5Mm+ellC129BH2B10p7cqkWN5L7FA9J2
Jp1kLyCkQGg3IJyVZ7NwHvFa0eAunCe1Hcmmr27/UP7/P/Xg/5J6oAlbI/Ttf049OHx/xNV/TT34
93f8nzhtTfunyhtoYCA0VMsShA5MP13/H/9QNM0mN9vQTEEipWOTrfDvzAPh/lPFpK2SaUDF4Ora
f+ZpC+2frmuCYNcNkyMmMdz/L3naNkXmP/5b5gGnUtVQeV4uCYNCM5w12+3r4yEpo+4//qH9r0wL
m4GTq3Wjzem4p/rfTGQFHQZ9bYnVWLlon8XAJP4e6gS8hhXFD5Zid3gsE8zZfx/+PUByhwtKd2gz
NGZ7/HtYlLg7yvXh79OKFMbcKxG05ZOe7BGFNce/hyGq2iM+s39/+q+vKWWxgz1zKjMc8l425DQQ
14e/j/RO8kXROvUmtEP6P7KtqatsVoe/D0MwC5tpBEoluJkaC4eV0hZBg/LoZJvOnvnHHdYtGWCs
uJHuRGxxXCD+oaW46eyaHyNc7DJYfCc27IJDXoEySiJhdot0a/Rg3Ni91NWWdqCY/GRZ6whracZj
vFpvZjDnR2XEzNLo3Z1i8iWE5MORc6uJTLmpH+aIFopi85yi1HkaZpdzNKoVFNNoENg/QZwCpDCd
+ihhC2NqWD/s2o4P9VxF2apJYomVdv/3PJXVmPP3EbJW+xD22yaPluPfg7Y08Q4O/q0cMbwl7byP
0rCgGmevlNGxicJkL3VSqGprhGV5wDVIH+QUcwrFEW+THjuBZppqwNYMcYQtDyISj1RmHP6gLvWr
12RY3VzaxEqmyFU9nzvl8T8fsCtW/+XTeXWv+OWU3ksHbXEWEZH796DiH/jXR/YS/vtruNGtPbl7
HsfX8vj3zP8e7PXTv68ptKl0WQjLS6HeeH/Pp0/TkY78Ticl/nHhgIdGa8N534uQTt0bZ61D7OM1
T7r5yHhHfkOlFAiH3E3V09fa4jVAZg2vgzCwLeedjQIzbePMH5iKG+WxAYA3DA985A47F17v81jS
GPE7azurt/1Ig7Lbhtapg/ipEQrlla/Zr+YvHlPNS8z4zgwMA8cpaU9+JXUkdLeGfBSMvM0tecMt
DTpagj4bVB37Wn+M4W9tmhPRiJ1Kreih39zP42H5VJ9Qvax8NtxEDxQRIAuIxgKcUtjosgD8bVSy
cXQfBSaZwLY4RytF/SjKwPpJ7+gYhA3bKsJpTnz0jb3ysXw00q31TN9Il+vL1rB14+TjqCr9RBw5
oqSk+SEdZuhOMy3PYAp7E9WtvWmjm9r9rL+JSeblux2vyb31rBCtGwX9uX8cEa7hF/IjhH6oAbGy
u0GmX2YHC6WXnKr7mpH+A1+v3wB2Bx9siF59Um6gpQjh1W8D51n6ijT46IJLX5+9VGzUIFs2eAgw
Q1ueHHdzcoegFUbu/MOwbmq/UhqDnDI46WaHqtksXyqN5f6BBgivbs/40qK3sFE/0FW6WCzzoLuR
8Y6xoSRcVj8yPR4eDHkq7/Qn4wX6sGayhngoi+FddPeGShN1Uz+Gx+UwMuWCSekgk9la3JsPNWCY
yqsRIaOlAZ6iBvmjdUY637+Un/ZT+ewG+S0mC2sK7IHq4A0ZkL0HcsfQEX3cEqJepaSC/rrpxi8b
akX2hNfikmPVviMNBnoEuGDnapyVV+JW+GO4bMWH+JFXeorRyTrWhx5VIMdt1DH+qPv5NyTiiNsh
3KVfBdNuw6NHUVx0g5ViL56z09SAXfGG+4xwknPzLO/095Ux+9omkJk2XGwjHc8b3tThF5A8EA17
JfcHXFBmvgWbAhuhsU+0FxxrE723pyA5qFZQXQmtYyJvk0ThD4gdi0AL+nsBYvrXPdLfYmJALRfY
m+xo/bpf8dU4dT/i2ziaH8m3e8+6M3eB9UhNichFR2jxFOYE7Xr6RPDiqb7rjJ3E1PMS+qgi3aM5
BxMcMRwZt+WeWLzbuQS5v4E0Pi9e96F/FFVQ5XtwCguQ4CSIv5tuOwHN9b/HC2eD8VITbv8iznFC
h247XlzfClayX2CQGIgr8pV6Pg3yywQHjs73qffba0MM2ikhRBpUl7t3fstlOz9DTGIWbfSvnfHG
2oHMFGGVtL7J6csxzMcBH7RnNT3oH/h2KuLg6Zx7OT9OVjzZoH3T4GHv0++e0fIGrVO2rx5glfOa
g2S4Agn+rH5cllCYLvvZ2k6S308k2yZ9nZ/Mc8QUjttgFwXiMG0lf/+4MZ8SGN6bactwEUT7+5hu
l0N9l/Z7DXY5hn5GBDCLwhtVPdTX8IjHv+z3+Z3yhSiS93dSAt567j2O87HPLyRDhN8jz8NzuBzo
C6gocSf6EltOqy30vxbZG6y3kznQSN+XbHSsO2R4XlMuSvrRShCRIEp/1NPagFa2QbMo3WdhYN1z
e98Xl/STpqML8RnnvHlrkwKwGD9EjKPx8WLa7vK1Gp/S5gK5BZYCMUnKlh8T1jSuNkyGbeX9r5SX
W7qJ7Zf2iIX7stIM57tsJhXBj54nWqDV86qHqtt91aJi3lYcVrVnollV9b6Tt4DqY6ZcuR/Fm9W7
WQShOFl5UOQ/RboH42Nonn4vXxGzgoDmz7Yfl8dwfNcBRLDIcvc2NNPtLfMV1FI5bK4Ur5xV3PEz
BKcZVQa0t1gsmGjyGBGYxIRt1RrzziCseo/HFzH6BSQQWm+/+YH/EMBsSYTQiIVlPrajNjvGXyQs
ad5VCcR9lL9m4qLfAB3BsbZcpsMm/N90ncdy60qyRb8IEYQHp/D0ThQpThhyB57w9ut7Qf0ievQm
t9U8EkUBharMndvcqzUNJMbeJTI4NxXwZ/CH4LvTtnFqJdkK6WfUuoiJpAzmi4sXoBiiCofB6IjN
rus9Pl410wrtKFuh7UugjB74sGK7amzyqAKTbN/VkLsMJ2DA1CcdLyPIFMnHci2v47O2GX1lLx+m
A0TWNSsaqHAj3EEOS7aYBKIwOQYYuKDgMav6QIsbiu5L3hc1Fj2xIz79Ltq/pIuEnaiKEsZ6nlOn
f8N/1Jbdeey0El8umo1X9B41+2TY9spuhD66eTmJ+94QJJLa6o8YfoMtPSUf5rBM6HKOZsIyKsov
claxvJiijXbGoziqN8+FVX418CvgY8AnDQV/UK0k9+PYgwdhBByfXk+oRO626k7s/E6xjXSnPS2+
XyI4KD29iH6Ehkg4HqvrzEZ0nd+qN7NDWJkG1a1J+vAv/O7qKhyV0hM1i3kfrHjuEtz0GL+rkxRb
fBnikzp6REkW0obEWCi5amsnhMorNiawJd2yvFkm73rvY/rIKCpg1vGt3Ird8oMcpteJV8fKe27C
zQBVgkrDMm4lZqhOcZY2HSkb28EzvpRbbi+2KQZgNlIfaI//BN2u9sFypbmV17Q2nqT20pOd16M5
CV53mpwZn1i3q/rQb+SP0j/NDNLf6jHsMacwDrDb+N9wo/gvFMZ2SE5Dv8vs5L7wo+cb1hvgLMaG
awTtG4gV9j0sIgw5nrZEubqkV1i9SEJK3pkvNJjAWa1EJrTd4x/oLb6WH4sb1P0OCP2K6KY7ZW6a
2PVl3FAr8Sk8anZ19FooMKGZrtMd84H4pGzS03jrb9WV688vi9pNcQJnq/YcHFjYW/mqfuvfNKjE
m7Gwp8KFrDq7wqz1d/E6/YYEsQB2vnbTtVrTBvQkMfAMSk7w3R6LT8WFKR9ByiHHAed3tLRPU0/8
8Nyugovwpv+wcPBEuy6a2zKy1HdR9sTZf8qiidAWN2O6NBQlfJJPkX7mPeXNClApv+rOfUiuhKcy
YCHR1RUhKifuszO3pN0SxsEwG1PC1yM+NeDfTLtbJ/VbDFoQKyfnSHOwOtI6s8YINiMP25U/mQPn
sil+OnV5yH84p2FMoM2R3wFcQi//mRzBa/aQwToMUZ9Xuqry0FwXX4RmLO+4CSEUfLmwzXSsI+td
gZRgcrOe6vbYnatzBZclsrqznHtLDKexgjIBlo0NxAsJMYlbXpJv/nickPsDv2DUeGIwPl2XR9Ll
md/DsBX4eX0vLWwBzyR0ZQcAOr4115xC9F9npSHLCKDLwbyEBR8/xtp67iEs3fhE7djzMFuv4NAh
fXhhkOrSNi3/qZTnuC1lVqGckt6rootefA2Z3/6U2NT2dwLogcXB0An6XKvioV9xzTMibbb9NPvf
NTI1Z2i8KrOSJ8WmLTPWahsba7kfS5z/VnEuGuu//+jha7kGa6a1JDRBTrs1Ea8tvL72/776e+3v
PwFM2vVyoVBhGNAVgYHqTdFqlowwya5quFfwfkuqfdpl4qULOr75q342d/j7KsOJZsbK+JcU+aSH
tctmwA4GJuj8jYMqN5Bl/r+fVoqitaFLUUeqvk7AXpkI97IKUD0z6kfbkhe2MPtBtPMvlGY3iUjm
Ui+jGq32uH51zGNmo9D6iff4kqgq3MTnL+WZDTKmeMZJR2Ke88YG4Ap+899I2iQ8/jtaNEjdiP9w
oqo8tfIyUls6O9IR5aB5sJF5UjbTpfS/xophtC8r2MmtDQzbvzTRNLazVWRjCvsFnQQywA+Vk4Kh
5TaX3Dq2wbRpJncdjPfBEmJ3qXm8qaLt211n4l570S7ybhSxntoIuJbpsIqZuDjZ7+s2HgWnoRYl
uYTfQf15Y+r33IZWsGs/pA8apGnDX7+PbUbugtX4mrk8jaHduspHuysfdJ1B7xiKHU42RJ3MAKg2
CUjpbmVsax/BenEUH9ql+RJGO/htkIozAv3Iod65ZOFw79EJpSq6fVP67X7iI01qkZ7VL8NWT/iM
4rqShGd1n9K9fb3c14rCQ0ytYttsZz0WT+E/gVjAe+KPv6ErPph4oB04KbbGpTPMcR//UBTT6fWa
9fyof/NHiXitxucbVz5P3HDxyl+KS4ZzH3gcQUSndpPeK1ieNiJcUHmYOeoWxQbn3wlzLoBN6uFd
5mDGi9La5XYXjYnqH02/r57Au3c9MZH7kfkY8juiLEkcgu3+08dmi3kzMp9DE/tQKnAjRtHb2Mvc
wVyMH+KtpnNp1/cnzgKwle0GtW/DxDC1GI33brBlVcL6eH3hOkZP1d2A7BdIDW+C803yAPtYtH2+
6VZkJSttNS3MZAdDbnRqF6Nxn7giApnQHHxJ3IIf3rWULVyxXn6zWdbW8gswX4Dw6JA8lvi8cBbO
JSRbovHgWHG+n+mf5Q04iriBdFdc4kNALqEIvdtGmBQb3Neauex5gTQfETwGiz+Fn96w7Bc51V6A
2mgV3JSD/Jorpmgr62CjOMHp9bQhJvdeeQ4pDSOXZYQjLy9pOEx6MspN2VruFisJHzW/vcYHNbf1
W7kWN0Sep4f8EV5QFMooK34IETk9O0ePreDKfAqeG/dl6XRfmEFBHgtvqMUWRw1rhR/0ypAqREg6
rGDFxA8yo6S+SKvKH27cjdJbugXUYtP4kPD2uhaik+3oXtq5CPSjB6OjJY0ATOYWXYG8Es8U56ci
c2pCSpgk53YKII9kySccSFXR5PqKCN5lIiVFyqcp5xb4iYMzY0BqCuKJPL7nJQ+d+FPf0Q5kxj/o
A7Kwg2ZFoPvym+KP9lTzitUMlokm2DhWgiodSvmHGIARRBYN2T9UR92WPnIRWP1j2j67z9lfgwh6
zomaDwGF15on2Byltdt+ql8Z/oMW7NoJdDJ2dQli/OWVvqk3d/E+rIpDBMyE46foM3FAad0HeBWT
0AYrz5Rvrw95pqV4jOmLhc2Ub/gSsdHekCA64y21VT/mVfQwfkERsDK7sDD+BA4WABA3vD2BCgh3
mm+VeYEZ3qfGHLBBfMiTrX7V4ylL9/jzMhGN7+0vW1z4UWCNjiVFSq226Y71nphpXbC7WyH5ccUm
yecCnFhpp16zQbniY/+AzgKUgRYaHGtUbwkyf4QFpbP4TSunfoxEmHLR+h362InjG89GLLz/1eBf
ZM9CmH8Y60VoKZknAPsE0brfLWmm0RaS1eCi4Fd2DIOz98luvfigM3+FannLHsvzqCK3xuLfFkV8
705p8obY9XULcitMrK7yAvJ4hhlmYQvV4v3w5OwFHAq2T8GVLkjeMAs54yY6Nw6ADuAE0ETLLTr8
Y77u/OcFWQS3E37UCVjLGhAwlVb1k5x4SAL5oqscnDsYaLLhZqOXhetl5LJDy3Z9hYF+0kHSfEaN
4zU7QS8qd4g/QL04iZ7qkeQfHmyOnOpLd/Q9CFq0kZEtMNsxx11x0I7ERC3xwEZtYb22MCXZnbW1
7Mo2q2l+u1NUnLmPZb8ar/NOEVvkEgbzIyfc2l1qnCLSudhhyfMtvjg1apx/YrYbsjVadt5Nfk12
/VF/KBha4x5tL34HxYcC3iYb4atFfS1j9uWPIZ56MFT8NMLMzIS+NSyPT6oYxtEF9SIxTr9/15sb
oziLU8cmYHzYMB8xisMMQt3QZz+94lAXrsrMeLDYfJYYplCE5H6G95/kYHuJdtwuxzW24UBYxu/M
P+0ZonpCetfiDScUuygLCy61LtJqms1bf5Z+G27zhcdN02DuOzOrEE6TgLrOJd5D6h1+oYJSXcdN
EPNqdkj4sWa4h89I7w/pCkc0HKI/kbzCGXneaxbjfXz0O540Nmxii7DpkREAibs0vi7UDfZk6apa
yXaBZy4Ct1e+okPlWmHfSrXQ687k89Si6Yo9hYS5eaOX6W/57Fxv5YK7MM8F0WEIMNAIPFQ4pi87
zZxiQoBiJYaHrsTIDi2r8SdyaI9dNXExoUgyRxPfsGvTKx+Rjlw7VWstepsd5DL/zewsSCy5d7vJ
ZIkh/M189SulTiHHUCQdehcWfqAfk2g9Isuq6So5tvEEgtfxtKIczwHs93HQs+aFAitq6ZKfwxy7
rjnW+h3HBlnCqARl6NoQDPdsv2bvaO/INOC7GNImRX3M/OeXSAsSrOuO7nK/uHIoAgq2dEk/+alG
CuLFbqQeuSnyTbkGp+Cq/OAgqe+7TUcm3A0FN6atZuAvD+KM/drid3wkOgeeb77KEo9nFN9OFl7u
gYs8NXNxzXkwY6A4frr/pfbC6aphOGQ1oD5nSOfVQfwaOwdgcvoauBSUc6fmjXQ9ct/QeZBTZz9P
NRvJDEcndIv5irGx25/rq7bOPpPzwtEeZW6T1kBzX/0B+m2/Em+wPf4h2w0mS3RDi7HOayUM30Xu
E3vo43cMX5VleeWQnCB5X7iwz3Z+dutfanFm2TAgK6wSi53wyZGerDEoXBu74g77J/gHE3is3Mm4
Nk1vxmgTF3grg98FuvVcJwBhvKTMwCrsZXSKeE7s6fkfOhYmIdWehBFhYZfIQ6+9E7xnPAEUeD0H
n5u9IOtZ2QaXYO1fyA6Mqzxvo5pgpFRqZKjhi7EettI/dl3sCqLJEg7BhlVGivOPgmEgAk97YCWY
xXY8Nbrz/EVxyQ6uQbwAB4rXE8OP/le2x3V8LM+Bz2r95kPiZlw3W8DSojhwk8v1c6VQunlqspNo
2x/Ge7lXnGFDuIsL+a8mrg3P+SegTvuPY5kg4PRNulJ6qZuEpmSdbsWDOuH3avGvcDttinOEK3RV
viS6KQOy3B7UuczARTzAwKSg73Eb6PL5ltau+1p+8XAyc+9uLBYJTqvN9TPrHcT49evA01tfh9sY
2zxQNpfv55G+TdvqUl/ZFGPwE/Cbt4gywZFWysf0RexB7SGGxL7lwbmkKoe03YfjNwcN5f9zKz+e
aMK1jfFNdSLgxfbyiIcMzxnlwxs5mAA6Fyx+BjR8LLet9IZpV3rr/PaXZFWaskOyG06LO/ytfJVO
ZrZ9bRTdGZBl0IVj5A8ZB2oXxf4KBvkuOCKWDv3BUQ75iwpcdeJ3ySUm08y3kSP7S5e47s3gD+f+
LnrGFmonHuTCHo0CSxc+MFV8bIYud6MynxKFlEN1ASNM/FIpTy7skdDNcbhIv0QCIDuf8j0gV3bG
nA2yMOjG2PmoJgunKhFFmsrLirZYgXnABJg+RjbNNAJJQH3ZIKnENUB4WytHX+lWgpMsvQxTDGyb
Li1UsI0hm9rL4hckxJUjN1/a0mGyDL/VYTJdCzbWBCwKtGHdUiLjlCE6FIjwa75FPNyaR//WYZ1J
ttF9sDSbm07FjLWDSnN4oOujMD3nsiU+VEdb5Vc6vg0DgRWNhX4lpWi5S8l/IiAeNQqpGnOrUX/A
DA3Y9AOf6JaZP/f59Pv78I84e2K7UJ3chcZtv5v3J4maCA1OyNMQbWI+rb4bm8UXwJUKK/1GSqno
hefhva8c1GRAF1gLUSHxqUDz0QwXC7/BDnjCHA8TJgYAgJvccIc09zZ04AfWjPEwPcBpatssaPCB
Ux54/S224D7jZcSk3NE941LeAxAlRlAU4/roEGIEq7w5Kwj5+IuiVX+P+susLyBSg6UDNr8FSf/2
IduDCJ25beSWWF0K8EZomGng1wlEzjbiTyCcP42l/5PfGXo8A6JHPZURm+hHR3naialdsyysoLVK
41q3XlG7EyufNjglYcQvmOzhc5PYgqf4qNAXWKxiLM5o1TO+MeO2gjsWDvCxJ5DpOdXEjCobT7Ph
LI7QD6k0TJ4CevjpPB7SfYO7LQ/M0fjucVXgkeCBwt40dZIdu3ZKt0O/9zO6Cg81s8VjuQ/I2zAx
B3OLdcbDQ6nMQRLsVAenn8/2Xf1qtjEGcpkdoEzE7X3efpN/+WjifvphkMUSkOxG+1Cv601Iyg8b
uPwWe8u3et1buNpY40P5h1SWYccUzbPR0GpxoMI0C4OFVXJ+CseJth/DI1IBnutqcZymPe8Ytuvh
/nxtBlJuUIxz20D+Ww+PaiNZo9OZtfXAPRO8djNFIYAfGdYN85l1Fb8Wk/UyfHHpMbSUA++pQ1az
BcOb6ruCIn2aZYCMiZDgtPieeDiw/81EkZu1FjrW8gxpH5YXv3V5l7s1U1Oosflg1wKpBySo28Yn
xfFzj1tEhQnwql9TEDAvpPGz8e0Vvl8f0LZeAs5f69fypKpelL6rfnURl+5oUMCY8TdKm/nIsjEh
+WxAz4l/X9gJ0+D0wICjXwJKM/30aVxKBwK5vo8R5pmLXfCAZ5xT3TsS2bo+d48KOEF/bU/i/Akm
DOFPEhJmnPjNMHM5zpx2Fx5idVd3K92pOBB1skmswGPL3vPnUhnHd6rlrNi+EDdNuU+NtvzUrxnZ
uu/JT6A5LPVsm1hLx/gACdDNkc3oAcyUnYZtsGd82rzFHUk6Nt4+3Rs9PAPF5UdFRgKASXwrE8LS
2Br4Cxzht/82PjjkJNWeD6TOX1JsPJCBcnxzwiFxYnPtLv1e+c1OJSXOSv/ONbMk5wSu6ur53GI2
o3nqXSazj04QMzWkRi6z/oHglZeDRzK6exbtvFdz8yl73+yycpkmMy/T0buYzTcHKIzOn/GaG44g
UvhzSTFoXryTaXoQ2I4kJlMTtU3Zm0vZiQW4yXZOH8aTxroWzPAaufUlQSQjOpCaEdOFj7SwymNx
zXNfF/AnB9kmUALMDlXKijxauJUEojxzamc2CooNPorbfiXgPJ4GvINpBMgVrUS9G3evFZxWH+iI
tUBlV9jdFVx2jKCMm8lFP2JTph6kNcej8i67lVvf8CEoBD8nYvoqiYRJgdtuo5mNDCyFsw612CV4
ny54frTyAx+ahg/IGIJRFkaA82BOJ7ZQxQIV42k+mrbC/2CqnB5CSvjQ9ppTr3FzbJEx3CPIBvG1
nD9r9DkQZUKIBGYO/qh43XhkYM7ACLKjRgqRTRHXQc53lC3D0+kd5MJhjHUnKFG7EhS+yg7lW3rm
UF9WzAwEO/bkHwZGMf1oZcorBg7E5/nJZaEc4nV/0CARY5T1+7wtbiO9L4X3qvx4efFasmfqsimj
WzObB/h/sc4J9BYtaVM9Xs7TEVbNNbrw52A/KDpMOeRVuIogGLBdq1a4Cw7D7uVJmMQAKs0TuiiE
080Kpviq3ng0hzcWGRueVLrqRb4bbNyHAdHiatlYsrTt8g8c++V33JyaxusHwiBc9IO46OvI+cFu
fl/yppqFuGbGrIwjmmtPuZP59eiH9FcNMxcXAwEiQ0r8qxPS3dexgdJ3JwZ2qK9aIoF0p1Xg0jLL
cGGRZU8Xs0emCDB+mT8Mkme0Fgmfy+SWFpQy+qYT9iSoISUd14y+uHqIbefLq9oLbC505tGm/FH9
Rpfsa3hZr18GwifenhUzf9caPxCscXIapVu9qX4rZIzkNfamvo1x1jGNszHnnxIe8TdZAtoqTUaA
HX7+oH5v3B3+RiStyEz7m7RBVLXTDtCErMXGODM7hKqr/6ixg9kU825LZ1BIIki8gab9OX4nIs+g
Gf9jzrFq9tVgNhBqY6/v34N2L8oOqXUYNr5Owb0rzRxkV9/p3oLZyILaVmHQ6U2tjYUZ5QaSXwOf
YdEcv6IbTcUzQ0Zow4SoGZ44GPXynELp+TI2RWCFp+Kawkd1hRW7wwLPBHw2t8vcnXq/JEDD4TEg
/EqmBlaOwa94Hpk3f6M3aixoEdf0d7ZqQY8Y29KN3we7+SaBWe3qG4LXKyNFwc4vwod2HghX9MWV
pHoIpL5rSpQfok3fAe7UqxCscCfxmC1e9dFjy6gv1TocTOUWXNgU0IRBRFMVp2jnJmVv7HqfOUOh
WcvY5PnHbOIoev13cmwYvgnHdkEIm1lc5Q+FIU90SRW7uBpfKJJVwJ9N+8bwBAccrmflIb7G8Ei0
mlN1Wnwpm+SAZ5lUWTUDzj8+yvA+PSqPiHhGrTVAA7johSGzioOwA/tNuks4fCE1BgK9LACbLePA
yAcDp2z7+UlbnYAw+IOXUIP96r3ZXEtAIQstxYHPGF0UNrxLfJ0ucANeVLXs4FDo2xUJSyNP59eS
n1lu/6Vc0OU29QLs/OwW7gKz0Uv2RP3xxuAW3pST/o4XzQ1P9WaukAcOXogAJhSSK4DlptlnB20v
2NzS+FHwYG0itzoXp+VKPWJ0dhw85UtmYNib0EI2kq8iUXOae3Tj0Q3X8PdP6R5LtYb0PWI5HXgv
wPKUnSdbXL08tDGSK0Dp0H14eMAsAPNnJLpSMf8R7a15dHuNv5bx7c8M2ULQ3zKlnOxwQ4bTyHWm
XQ/N11Xx0zPU/K36rwxROFBz4pEXlbMl3A9YTAhrv/ZakmAZ+UA4pAVzEenOQ0R9PZ1kaaUdKDGT
8g0foE3G9snRU25Zl8U6vRJtoX9qX7zWIo/6ZYtgoYgf6J9TKvtbtZNskYotoiKyS+nYN2Q6mEi2
XjCscEMFFiXeIPBkOtvSAnYmIJ0lsnirTvA+BUZudNQZaPkn1Xshv3UUSZMjSpgmW0v0m9/llneC
LGvIKISt6r2/oMfnfaLXPAk2NsrmGdrqZ/uWvcUEg5oMr/PWFEC2IWJemp2wTt7aFSwqpNVM+eka
z9IWS4V+RaVesPXxETkxaRBD37gxwkYO8NqJH+C6v7PTxDZ4f21nihja6eHxHFfLQ/kZrni0JvDU
O5wQ5jbE5LVmuhU47qHPOcXygK1oCR/uvbrPvpo9NiQ2+/ZwL5nugk6tCVuEWbTVTqACDQD8g5Pu
LUnWxgli2Qma66n5KG8kDFFHk7r0yY6Ny2xsdTLLRz5wgnDSaETdmMqs+gIIR20AqX4XlNZ4osrW
j+JoDaFFUkhbnca3+qIe+03lpckqIoiLyva98thgDq3iCpvlWxqstP0CAgknM/DH9C1EHr5R6+cm
xkwK8poL5xGYhap3DC3Z8EYPHr1n3CvdHt6ZdVfv8fvySlPaGCD+5vKKrsag/HICu13fUV/iv6pT
14IY8yqBnKD3DMT/4fm0vMdvNAz4lKiBl9I0OeWx2sfUHLQ1ZFnVJFVRKTvZT/NJp4p1ZrxfPp4X
vMbYEhcV2nQ7XPg4HVBPPvvNq9jHC1/71r4TyWTTCbmIW5IK1cRnjB7d6anauzIyDnE0BleLg06x
m1nJsf9B7pFfYv+1l3kwCcj8FLCRczL5kAX4SmOpzuJCHB73/mLcNr2/fJ2j9NRjER26s38Whelv
yfzvRg2B0ocyAy0xaBPYyjX4HhKS7oA5LB4fVmNqOFnu47xcitaQeG2F+wtL1OZoKoHTRNiyPqus
ykGXmbsCXjFrQqkIIWqXbxrPSh+810hZxetsLZ2jaWv9IxOdwuu/oteqxoLU1zbIcsNhbqjRxSp4
Y+H5K8wVTUCeIod1OB/AwWX0m9/BkzYRT1A3zxbUt/qGG9QU+GG+RXWLN1uo2Lns5+kOWwRoVOx8
xF7kkPh0mjZL/B7X4Za0lGiaS1i6G3DLwKpLJ+SsQtB/+jN7QTJ40FcGY9POl2VoqFvOacbSbsCG
E/g9IaKTLQ/rEhKEtpZal4qED5yld/EJZbQwBZR5cbdqCSjlUGEYQW0tzZe/lJzkUBCVLGy64dTk
Z0x6pGyHqbycQ2S3IBlOwjtuHH13fI1rg2kXM8icwcR6wMIy/Rq1tYL3F1miBnDNy6csoS6bLYlw
Y+b2AoZQslN2S44RueyV3A4c5PphuxSw5XeS0ZJGH8s/TbOh3aV35bw8Qk9qCdzBkJ2Bde4LRK4w
jypcMf8MlFWNzGSAw/HOxhwR5nbVvrrj32Cf8PFq/b85/9//FWV2dXxJhP9yAf6+LzSCGR2p4MPx
A5iZkuiaVc/eQ1u7+nttJA4OBY9+7J7ZcmWQ8Zm1AGNxzZNAHAZTp4nAuijoiRWYv9ILGPX9KKqr
stoagkKv+PfS3z9KE3FzdQO0/feaOL345+X8E3//H0G5a6Cp8RoFXn0WS/ijDtGP2M9c+7/XUJwX
6zKBav/3n7FGevD31f/+4e/7/vsjhtLiESBEHZ48CuOtv2/KUkNmx5vf6O9bmyCnMYmlZN2paXUI
OiKQ6MaJnmrHlnB1PqyoRQQL93XuPgMCoOAASXHToDhHi6+9nOiatOOuCsbT8CR1IkCkhRBXVg/a
KzqkafiJ58pZVoRPadE1rpIq2FMy3oiSEQ/M2Kl4XtvnYXgNshfm2DEV6f0pEEat47HmpvDpkgB3
4qnB5T6LEUTlIAjLF6NGDGPtEdMtG1s3WhpDp01u4Ymmcky2fHLPurxfdRH1KYoTjj6Nc1NDAW0W
dYtYGvfJNOo/80UubZQntKg68Edsfbgrq/jFNVIXxMiJhsoaBBrtj1kjiZulyvQBxcSPsWAWb8hu
gePzmNS2UY0PVCG4LE4UHG2HO/ITSpoQUBilESPLCH4nsiinJiCITDdojXXPQUjcFO3rYlhhAnLv
CGbMYafOQpIn44EW2bG/QN1J+FPrckEwecoDlOsqhlmoD1tTjSB5ISiHTNd1qJel33oBnVkjkPFV
i+40MS9H7L2wpEn/iTP187UEz0gj9WmRl2WrOsyEwYD7UgHfxLApcK2ixUAtbOPpxIYnLArDxADh
Rcd6yELIdhACx9ePMbxip0eTOERnQmabGrZY1dEGxGNgE87b22o5/3i4TDdR+B5V3ev8zBMIT6F0
EhccHKqsjludYF5ip0j/XtTpnJf9NYy++hKwamEPHLHvsrnkTj1AcRejdHKirL0/F2GxKrJ/ixjm
w7OCsK4PaW9OibpeMgvoED1EIpgDTmvxPsaNoG3mvSbFhq9EbSHu46Kc7aUNSAsTUWJ6oj8IbWw8
6al9LRFEjlIKKGWIMI8XqjtG0GsT/qJAAdtEnTfsMxXtXZo/fTU0KHp51Fa6TMBvh+sm8cCwucMl
eDAzRVnL30tWooNdCjhkuUIRBTkyYTPDR+Ff1YfVpiAOYZrARAxikFHD8nw8+5CA1Gn2YU2pXfUH
W2DxT8mCn1irgNZSzrZEBKKSWLKEZbhSKXTbyRjXOmatwFpUA0pMkLPBWVDMYvqGAVGlaLOrh8Zm
IKWfapkBdVXxXY/IEp3N1By9uCwSWoJOINEA/SGEfHDDIOZoi+XlpVUCYD8yG+2KrSwuMvVAzr0g
9ccnCwnvHMAIKSCtgJBcB3c/zX39Q0OP1XDCzq1Isr1sSyryKIs8bcmom0h4qP/BQIAD/jYlpNtc
UuAZLl6w59OFN1lPlQMVX8zcHVVtQ1bXD/b6uUnKdYDVGCh40IeKb0hQ/Kcq3rYRhUpWU/W9iuTU
B59RPaxFBd7XApIBW2zgK6ph4YKDCCLpf7I51DGJgnuItaOZ6yn6WCkh5g6Va1Qlkzd7oLjkVfCY
wFQNuhfgfzUpEQ1wcqum6V1JjmQs4hTEDHFIRsjPLSs4rAwzFQCxcgaf0VKwM7T6J6wLmkMu0cIk
w/dCX3wMA/c6V5cj+uDEgZb9Vef09utniHZSGuWDoQA5CgqmNCJn9R8FaGTgEi8g22YvOLhqdR4y
QfnATtOUZGaVOlhwEHZuqgjrniJCGjQOnNpo1kkXPdLWiB1EdBhSh+R/9RNTa8I56yFAlvCEJRKN
+KOIuDC2cbrJZcbEcUnl0Ijywu5wjHVfwniQcCKQNB1rSayjzWcl496dviC/gxnqQ04wBcYvbjtV
yG/08PASA2m/kNp7JbXXvOI5aTEoaoYFbbwOPhEGdYhxMQ2oytB+Uhcm0njAdro5vceLQVLZ3yTh
eRZmA8iKCIg1XMQS355Qpb6IlwzJl9snW2Ru3BcJMOUzixngo1AQ47Hx66F38Em9LodZrqC1j8YI
n6uFTjnca18EwP2ODXl66tCTq7YAg8dyWNMlO3lCLZGkLLSRv4mHNodqvhTzxDYU+iXSxzxJCjSP
NMhThK8B9ljLdyUnY6NKwSl4zGDK1QNEEWNCpB/MTD+rDtD3MHHuX7G2Sg2s4+EbvhbI4zmN3hft
mTSP9zo/zx9xTfAciyrUBE8e8ZCNZZV1kr5HSzl0wxeuAFLEjKZ6jT1jHDge4hJkxGh4FFNswdxl
SzGNVbzZaUILBXph1QTBWFMYPN2uUw8JQcmmrio5thnTqhXDwtHq9JRl2ei/GPP0Ru3pijQR/DJB
bJh63Dqy8QnRPgVj1EfVzZIagQhvMtDhkF8tZtUBISeGiHHdke1HW1FTiCsR93SJKhpZAtwVocBp
oAJcLjAJx5ke7Et6LhhCNOotXQAaZMZ2avBDVUrYE3lfNzCXJr8oOqxchgJNdkCuKC4YZKkh7YsD
UP6CWFezexqBO0fVJkIUMUGjhYF40kNZCAxQQ3msElevTjLWzk6oLhgSDjT2sQLqUWv0fh0nLNY0
gF86YS6DlDLDFOBiwxwpx64jeLIuvOAFhU/X1P2I7zC81uXYMYsl4BV2qEKuQc69QSftJMKci6Or
sY+NIWTq1I2eEOSrULqJBuiywPp2GgC1PB4jmkThukxrg4hEjE/nxJKywc4Qm8d3oQx8zDKImGnr
HhyeZmRBEmwbIHp51TG6JQ6TrNJveF5L75myH+XZT0ovfKEFwBwXCYqtJv/hitOyG8ubZqj9fWyN
7yeGkqTA4C3TdvhuBSt5YB4gaVG/UbEVMrUlTX2XgUJVS2O7fGWf6pPk427BFD+Pj0No6Gt5aq8j
K5DFSllDdVdgQIGyFeiVSWP8XOhWRu0Fj4t8m5z5U6Yp9yxjkCVAYot1IiuaCAwLlXsKG038wRn4
Pa9KEf+lhTP04zZ6Qvrs6F9stcOhrRAVj+B3fAjr86TrqwibDjGC1CCJpWeUAVAhAX+2HGgPue5L
uq/ZMHcAxBJe+wIzdlzcEYwxPCgyUjoEUTi0fH67wSp9n4/V/kkW8DgYoY9PIx8ag2rlpDQLP8CQ
0cwkPGFLYmO6Oal8UTPZJoTDG4Ya14Rowi6sP5b4g3gvOfQwouYcDGHx53GJDClqESvOLZCAD1dI
LVB3sxfIch/0In7MLehLFedY+nRLd1EwpE/D2H4pO4IyY0sLGK+qGkLGhfhP7ZtvY9HwbcERGvS4
ob6bDauuxAgZq3K7HBrlMkkaulvxP+ydx5LjSpZtf6Wtxg9lgAMOMagJtQoGQ4sJLEMktBYO4Ot7
gVl189btflb25m+QMDJIZjBIwMU5e6+9KDMsaROLk+30HMaRtcEBPu0841BGNHMsn7PWmOQJ7hrN
FOAWhoNWyBH1PpJU6YdGVOxzLmWQYbgdsZLCU3HcdkRbm4XLaXLQXambwWOWUPR+mso2SNZBDam6
Z9M0432aZheECIOoMVwiqK8MvuqoHcy1ToJqjtt30TuVsx+d6mgNVnBPtiUZx+ES5iHaPtOyN1bV
vjteqU6Z5x1Hj+2KJ8ttP7znoP3LCBJeiS7fcWkBjRH7aOclNORDmw6k/PJe+Zhi1ITEubCATB7H
wP2IZC935mh6myZv7w2496fMYijLx+RNJtp3QhAB8nQDWny/D2X5VldIjLWsec1ERF9DL85EaUtE
wMNBceWuMpvghLblU4ikxqYEiGVlPugZLKKovw1KanvGtiL4aeOSUeG1rJyqfDopGX45KoPVGnwA
sWbhn4wS7gMzbVsS5OwY5yzUrIUG7dzcWCCe76uSohphCPPg71V35O1SCY6KZlvOyt6Y+DDPqbQl
PMiqw7App54iRsDas8EhUsnx2RoyzIpu1GI+boy1J6tjpWfronHfQLqTbZNq28SgdgRlF6VQQ/GN
SIhLjbXgUadppqIGyGpMzI2p0E2qxNlKhPnJ0e4FW2jRH22T+QMWKyaTPOPWiHZOD8x65UTo06RZ
g6xHqlFHFgPMpz5NcHhJbMjCu7bCA62wlIXGCIpcYg5VfYRMcQziDUEwFSLy5MEP7WiVdvRq+TaK
ZQeFtU/1Zm1kdIzYRVPPd2fwd93vTc2+GDPEQgcipI8HDd3EkNEecmlSmOxSkTBn05pJC86A2nMl
e/cN1Nd0E47dXHFDK8jFg8apzFZeqMg3F9vQr2krj2F7R03hSUvJ/IZxtzN9vkDNqKmBDN170kEa
tcHEsZrXiNrQT/5It1aXGSpIyo0jYmlp3wHxDg+GvFM6DbF4fI6DbkdkMaWD0EjJ3NL4wLjYhbuO
1Ys0NGsZ+sZMb5v9ss0z5u7hKEr0VrcEbntEUBB8SmIuilgZbk17uOt7g513zWIGxAml0Mo9mza1
10ALbiZ/XiwTKMC6N0eQ09xwnmcrcCb0d70P8PQ11aj4aGgQrQJxwx8Oa7phwwZoCA97X50dPX5P
TKiajeQT6jIGP5BAK8tJ7sWAerw3W6QlI5+vPn/vPnpS0/CPwvfSF0CIlBm19hi3s08xI6whHQG7
ZxUMvFbS69PpuwwetWm+SqulsSGTOr0Z5jpfA1+3Dj+6QR7qsSVm2G04O1yLtk4d4PJB0uqyrQhG
k6b1hNtWmc4+jO+LFBlDEELY19FU1BQHiN9GkUBffbDale7g7c8Vn25JcWYTdAh22oiGt1awubBh
CuHUHuodswAG6NpEp4se0a5sdRMWzqb0pJpLGXi8BaI4yO/d2h5MBKuTyPddjb6us6ac3ba1VCZq
ct0vXTBbEYVoWs+FZWOqqn+ODL3SC8dT1hFEF481oTQN6iPlSX9FXKE6N0m4I+X2ZtJFcsxddH/D
BNOlI+q3rH20gyQSyti/S2rE19oE7XRu7wAOR/ifNc92CuhZ11e2epmCQD8ABHkmEQMxV9/ASCIC
myAn8OCWRq7GMNByz2V2JJILoxRE02wcOa8zbWNKfA3js5naWFF14nfjEmVVw3QQcNarqdA3Qx76
K3bBL0gzSr0Wn1P1EArwR/Oo7/CFYjAF5HsWUYQ32IzuCoQdpUBhWI7VrknSVWVo/oNe4xCZ6Avz
h6VG+pLa5qaf9tCEWd+b0ZFlIWzHckJsobY5wEcGyq9wqqqlQ8QKfS5lcAVkK7+xtEXdEugWi3Qp
c7dY2xG5GrHrPeaj5CK0OVEdmoXAcyiEMthgznI+pyhCE4LwvWt0dju2esNB1fIl1vVplPyxIYrq
qsxBOFYxfQ6tDe9G+8MN7rE4lNSkFoFHpLSjxLsOmidUc/dofHUUO5fUbt6Fzrau3DS+9Uq4E4IG
Mz3oLTqPtAt/tDpFoRhmQFwA8RMQk7KYJmVTVa9cchSYfAO/iG691WanFtBSkTyRLYnMXf8wbfUw
1fQ0Wvuc1AVSgMZFzmcgIFPJVwij/TIh1RdAZ8di3sdKtnAGa7hSBSegjRsyUZLFkBqkxUXug6xp
iCiaVyPFr8CMYBcWBlxrbFRNj1QzKYf8YTL1D7c0wg/2Nl8S1mxm2I+5J6lqms0X89tbNse4yzZg
lXVbVF29o5wph2DYEAT0Zukwiqx9p5hQI6J/9k1HWY2h4ZTNDMcc334rVpGZVVsZsIhxYDXUptow
ddGasIqDo8Ck5kb/4QsCUARK8cJndTL6NTkbTb8LAdxvwJPPmhbjR+p7T/kU418hHJLBiuaTP5yj
IX1zjUZtJztrTtVgufS7NGNFTFSBIKf60StrO28zIOTJCfCrNR09j9DEmHVLMdX5pjf8GwY6krSF
R1piSbi27hqPpVexN8wGDaknpjjZvTJ5RXfJ0I5L6XoPrhN4gIZ9VP9V8+TCSrRH4tGgMGJLLcwH
q2X8g3JWr1LYWGDatC0aVVFif/JdGFiJTo1nYOwjr62GOtLbm6wGX1bk9s5BeWCmTrf1NRahLk5O
088ZhTIdPwKrJD2C0MXSPetDRhS3tfaaRdq9FpRkv8fezmRtcQgKi7QXzbuNoGBOOqZOJcxh44E0
ZwTG8ZLlLORJorBjufErHeBvS8/Sy9uz+aEQnmQM/Et2hBXa3mSVOQ1dB//FzCGSTSYi/Z5+Rhj/
qMvCubiUo9k1jAu7JywD8V2G1Q/PizWuZan9zK1uq2yX6JxJu3W6GiIZ0vaiRiuhShOMF0qMqaRY
X/ksu+eqfaFnxSaApLZQYeDslD+eXRJMFr5Dj1T6Iwu5isWBo6Eo9gn2IVWCEcOgfhVMtUDKOmhL
p+vegkB7jgtHrlKbXXJY5q9inLKdkMnR9yGrjwr7oQmgl915u8pGfPyaYiAtDIrNZnOpNRcUQwAC
zQlCuWneO6071s1IN2lSmDrsGl5B0zVMVsArexKVZmZms5JRTm9/ohwxMMMtY4M8tVjozroSfKra
oH/anbw3m0y+eRoaKzcu32N7+KG32lnU9om59qL4Zp9LXx4GHeZfmDcoVhquwWzOs8pfB3bFO7+G
I6OhZshPicLIHyN9h5IN0QZbFhPJsGA/wvxsV59pQBZbZLjIi4uZvPO/3wzH+k61s6FqThUfPFnE
t9enB9Wch65T8F6wnhlXbPxz3KHzk+bD77vZNUP9ev/XzevL/9fHf7986mve1+/7jkuHUW0NTf3k
V4Z4JEze8Xy43roetIJgy7rHpPr77vXW9WfXR38/+S8/+8vd6/N8aDNl/2nU/npMsApfQ5F/pa1f
E91/3bz+9Hp/MgfgD1oG7UN4xQP7kzmDiwNnF47b3/e1yf/XfWv22eKjiV6dbJK7ZNKWnqY3YmlR
yjykSTvxV2rt3vKzRVqO7g5KJbQcl+5p1lfyEOqhPMyZqSuPTC/Wa9xtq+mfDyTzUxzbovOgmbvf
L7g+7XoX1jiCO0X46/zKSFrWYRDuTJXVEwv/Mtye6/Ouj1wPBTnC1JYr7T6OTIzbdo6hK/7j1a2Q
cl+Iz9ESEsGw1+NutdEKRFDEjiwcoGzNtCKnopnvp8zFVUn314rbhzamQdPXY728BlhfD+KaDw60
c0LfOKEQgTrjFO3XoKG1yF1J9TOGPZ8wgVs1HbOwaWgXEmybABvb/Q4rz68n+B+B5tk1371z6npX
E4BRGD32huuzIVcbEwTa/DtVVOV/v+5X3PrY2bBmscX9KTK9DLSZPKL1R/6c6Fes+vV1v37L9b/9
9ZxrjvrQ0kkxVI4r9I83lfzxzq7Pvj5wffKv1/1fH/79P5Ru3Gy9rtn/fu6ffmcRuTtIxcfUYAEM
M4vhz80AKUiAyWHgPSgL4aIw8NnBcDwllJ7BSUHP6F2ixTItonQJEtWodk7l0xUAfu8kY763w5hg
jU7RVUro47fBrge1HbfpnigYsagKUF4gVla+p/3oa/2nbYXZoa9oxNfkIRFqUeBzCyW7bEgFmm1T
E6NnScQM2cu5OUCAgUHUe83Wp/eh2ZQCmram8OY9sgArzoliSPMI6W0NXYdfnfirMuiJQWpo1vd5
jfDTZS9iDUANGhgeefbdB5G2rks0UKwFVl0yXojMBK5gMTDndvHYgu7cViFkEAMlRU+VbMWim373
zFuNUisAqWw8CCe/ZXkLwzvVESJE8S5lCiYwz6gXbQ6Dx2Bfpvtkn1YzfrvoLqlRMJlFfnceDBpL
HR1Mw6RN181q8DTwDj0B5iRiYdqKNbTExDlNXFpAcRy0ynA/CLNeuKVWXwp6i358G/rkHWSTh4TG
aL9kkLjrKSbySXjGsQhVh/yUNJSo8YGDYgDRHe8lQVZJjjCpuwF5ukGHoidvKN5rPzpwv5s6bz50
Z5OkRHmzmKejnyQk3rLZJnkCDXWIX9dHDSporh0t+e5I84dIOsyzDcU0azR20kY7HhYIA4rbPkFu
6KTVCy6DbOGRWbuu2yBYVC51UiOJJFNgAyZ/DhzWrGLYVw57h4AebNJG9dFR2pk+Qd23j5XOuthg
Z9rmMEzGJlrSDD6rxDgp05Xox7p43brFjdaa1UZJ/1YT1kdOMDr6/RDWsIv3LBXaQos7kIE5xpjE
z38Sk3JMfWK486DSbsKcGhrTGUyhSOMzScU5gDJi6v2cn0Y5oEICM5aBWOaJ8aq35redaLs8wFzB
S28oB3DBhNMFyu5Db9fDhdqjIPBinUgUYLZ0CBeDR1NRDDkQiz3imkqSveGyC8o97ej4D4nVy7s2
FT+lwMUfpU8BCxQc9Tm6Xeutb3RwKe30Eu60wGCbMIl4ZyWzrtduP2kGzhs/pa3dir1eW2DiM7t0
XcaMamZmTDRXWLOa5H0Q7Xpuckdf0cYS6yJxPoO+Dp8Lylu+75WrUEWbSgFu86nrbvzMP+hJtKeY
+SSIJNhXfEKaZ2qUOgv5ZBTtichKNHAug6iVKWx1ltyRm+vu2tK/acKoPlgWEXXQvA+UBG50TFhD
079Vaf2ul7yDrEQEm/l3ZWFcmnBg68fn3ZPRIVkKmt34ZSS2dlNH+AREQwlPCw3UNOiwkggZeCz9
1zBCVD3NsaZDmLHoxAPchv5NMRHRpXN9QI/QPtmuoajQ97mHwTfojhYKO4Wxp6lBKjGcb0wFja/U
sgBNbVZ9ZDZlgwZC4sq0ge9BtF0alPYQv8CadSZLPWRtjcowRijDZ4uAuQ21M2t6AH4Gotsxh0sd
BRenY04OaAtZhGRuBtN4d2NPRw2To78UydNoRd22SdiGG6Ejz33of7aU0DpDgsQQyLuGjvdVdfEl
akvwgZOJe9bvuLqHvkcWMy68nsqUDBBNEcyzkdMg1qXTqseuULQt1WPVNDra0vBbmIQIVhQLNq1E
8zsYwmANz39KlxiNSzc7EZXnLWs802mTtfBOYrHW+lveoliJxm9RjFL6sIam2uYwKmnjo4QdxuKY
B6oFnYeaFCHHdtI0uVYxpgpoQFmC0thuZLYXJmAhqYW3RcpKNBxmEgLdu40fu+2+DfTbakIXRrPq
qZtSTE39nWqaaSlcah9jaWAv1AProNzuM4aUSqEt/xpikISqJky47PVnTa8aPnUg0ZqElFm141GX
LsY2Upz6uKOEX5gUeExnxoDmmC2q4WFoBXpwK6JarK0mUU7HFnFNKgOySRGZceY6RU++b0mkaZ1l
J+qkt5p+FaBH1poME8IwK6fedi36fzVMyWGs+aK9qTkTRgecpuxJJtWGNydBA5IOA9lBxnRQJY2V
zMXGRQQDpuHC2+tD8qYQvDrDQA4EzXTdjm+6SUMfPWK1sAUWJr02l4FECj/246mr4/RQbUaV3aWl
wZiaez/KvKGY32LxtevnxNUjNDPlg01TK58iKKI2M3OmOV/2fKnaghYO4SO14gKiZsdqbxo+fL06
K30sgebw18c43g0dSzbpNxCHw0fDa6SBVJdcKnQ5WYUQAQoo/112UDZwO9rM2KDmn10fmFzYeJVj
PRZNGxy9UJKmBtkwrvXu0M0EGzUfDJVgpgjyp1ALw0OY1d5htIbXUANU0eTmeDBY7SEv4VBrMljL
DDlBjA7qmFS5sa+8aSXm6qHfiO0w7wF0h31BxT7SbQpjq8+Qz+tB/HHrevfXW5xf0EQRjbn19Qd9
K1jODfM7d5VBvl0K5MdR+srFW44u8iUbiO3Nx3zL8pE0BDUm7cEVBCfTUwUSUJB/swLCDYCk9rY5
TMSsfjMDtP+Gh87zuqS/HiyXU0HMh+vdUHOpoLNhW5Hn3B0S/z2wumH69abMpgHP347NXTif4QRk
4yuJE/JNuFrYXLKJqATokmI+XG/95We96zFv2hiMakGmcTzvnDStpEYUmB3qy0Seg65jQ5fP3+Xv
QzOvUbtIBkudjjNsb5qdpEBCZr0iUoMkYM+S69uBqIxDPx9iRyJlut6PZijrVFGN8VJzZ2t9gq7e
6UsUL5BZs/q+b11Q/A7EInc+TClCXo0Mt6XS1UyqAhZ76EpcZ3Uhb0LiKLaIwMRh7ArzcL1V65o4
lMouKGZQig1mRmxlmvNaTLLl4N71PVxv2Wx1V7aFhCsk/kZWxqFtXOOAjr0PbX8vq5m2nyD6DcoQ
E3xqWOM+NO9pixQHkgqrbRi7QNmat0mxzmOvly1pG1R8hYW+8gMNy47TmIdSGOahMWOyDZhDCXtA
feAIhsoZnQzrkshraAEQb1IfmkKJoLSkWzc2lliaBNEe6WNeSoI8t0bmcDp5bHnXbaT9VDPw9nro
5luG8hHTTyaFoX9hch3S91Z1SkGkJu/7mJPxh/+OCQ2qV+khxI0jFM4cqK/uCVQwtgP90cM0H66f
//WuSUkxzSjm8HEHAPTm74CV2z8P3gBDxUUrsJyIPj44KRsiEZqIStW26FC8VCx4vRkk/PsEvN4d
YzzlxUhGX9e4D6ap3soST10/zVrJeIqbTagPHyb2eMZ9Z6+G8vh/SBRoQqvVhrMARjh5e4o7wDcD
Zl5q1sAnk22RrJO1gztMf5++QjYQMWXCNfJqeI5r77H60B4JwgKLhkgVpfa8FoS5HLMgXuJock7h
0/QGXuxrINB84T+Fjxlaj60zQjhdZj+BKM4X5bCl7EkHscSXRCtgXJjWmiYIdGsCblAJtK/5DBwD
QQI3HmsZPOlaAXrddPoWqmPY7/T76bb9LLg7IhtcWIghQBzRA3wTXL7GCmFO+8qvsunFIf+qF/o9
ZjSahBlucIQ39in6MNjFYE/1eNGEnAG/sXbEO9XGa1bO9bDFESKsTSg/EcOAty0BjT4ab3cArNbR
paMdt8BmjNDiUaNSqm2wncczaMo9jZ/BRZxQpwEuWOOPhUiQ0nr9KpnO0qX9YH/Js3jQ3s2D/0A9
nrUe+Tm4pAWfWHhizcCwIt7il/HW/xrwhr8oGNgk0p2MaG9h4O+WikHbZiO5sUDc08VCTn4CPjuV
bLoXxSvnAQ74ie4EXaNTeow/cFyWy9xfG9aGNHQLjlKK3gJjL4CHTltUES2sJfI4QFHqwkqMcQNJ
vHd3Qm2xHT6CaiHvv712045I5U8jPm+3YjLcWdXOcx60dPsnXPuFFUlQ5P9Feu+liPIWqLlw4bmz
Lpx/vv/6x98QnuhSZzkhHRdpqiGlzeN/YqATBEvOimlg1NQPxNc49Tr5qR2LXfJBcNY9lNMU3cJG
9y+RsxqzLWVF5+TeTJ+cIaxr0eilM9tltFfGpvZZNu1Jy8PxEAfb0N37+QVmpyphqK5Mbat5BAa5
rBu2AsnfK0QTlIHP00/ofptsk71B4bjBA7orn/u7+D57LJ9bKg5Lsaq/iWDbua/pDwuDC1Fz6YG5
Hx2mzgmLsX5nbkc6ElvnjsEMrcEO2Qx2auTT+PZNjE3jlsANa8XVQbLdCmXpZOGOap/JF1xDQBHl
ye7Jy9581/2X/UiwWbMOf2JMwNDg/MQBJaelfWSXtgKY9hZ/IIbUv6hbI39VDzQWHiu+dKw2sIp5
hKsaXgOpYjukZHsMs/5J3nHKtrQf7xGbVS9ILNxzsSGVaYNXl9pwyud3QBL15kQssnfpB1r9jXZn
PkPB3Hjr4Hv6sDF2m9vokbCt+ixeXXMdnbq9vgu31hlfqPXelEvsU2us9+0dGEAEz9lLAVkE1wvK
pjVyZ8yRXKcOboCPeL2M9rkE17rgChtvZwTAo6kvvwGTRaSLLRCpLKPVDpglsE862CEGwmM3Gy+O
+BTAqa+Ne5qVRshK50SJHLr4TG/gtEXGdx5XrDJWWrWDyLDnTww25sX4yrJ9tRt+sAXnrTKBb+Wh
ehuP3hv7yi0rtw1r852GY2g1gxbOb/IdJSEK0fUh3rrr/3Dmz3D//3Hi20InHNSxPU9Y/37iA7Jv
UHQJdRZuf8azFK7mMYbT68nxyMVAYbqIoHW9Y5tB2YTR6AlHUjMTv2et8n94MwQh/I83Y1gWimfd
Ivvgr1ehjNvBrr1enSNBrZB/rb4P8/XIRwSiDYcN88cKn92chkQf7LZsbwMauNgsn/CPRP8/7+I7
b6N2/I95F67u/umbW/1of/zXr1eef2Tf//gb8qEoL6Lm3yMvri/6Z+SF6/zd8mzTJL5CtwWxFv/M
u/CMv0vdljY/dm3PsHTG2X8lXoj5IX5uGbZjcQI4f/uvhkTH8B9/M+2/e7bjuLzEFtf/8f8l8UK6
xl9Ge1bmwjE9RnzPoszFku3fT/rIjqw4NZoQ8NdTQ979fvRn6FmDJuZ1tGqkc5kl6DmyiWR7SPAw
cjqKM7q7sZLoyx7Kn1PVarPmuEJMidcgABGsIu8yNn12oMHnsaVEQqmxE0KlcnJFA+s36iDpBcfS
iOWzTp/P+AxM5TwMlTxN2gCwQTrTvWomJMwZAzyVCP8iuxExBhDWrEoJN6pggdX1SBd5IobDbBBP
p6+qKCsWXKxvekFOaKKv8zrdGip+8Ua4/4kbwPBNS5ax0qrWgU4tFjE6Y1aEwKKU8tTE6bM7BtNR
N/dOnovNQCuwFbAZkQC9KvugzfnoY57XF5Hly1GaHh61aZ/5TD90fUELmIzewQA7Iu1mekljXloy
gYGtAGz00XPKsc+3ATbQxIvrF33AnlQMtPvR7Olbs6TT2EmTfTxck8mJ1y7C7PP10Npij7poXCc6
Mg4gQV4q1GbsmB4SalfgC2JzncVMq5BYse9G2r2FJvcs+X1NTXSeNNSxrGGBRCP7P4N0TM+WBbp7
8gDojpZwM0gULqHAjPlk7BJr/K7VuNc9U63ThqWAmxZbuxhurblVnMK3R2YzXOq0dxax0pZDX9AE
6TV27jFu9gQdMlUB7zBR34kCykTAfcqyeczUDIgcgP3kNBojtv+b0MZcaKqC5ADvlq2MqHMTMBKt
3ayghmJJwkiLDBFsO7l8g6yOZZy9RGFw6xLTuSqCEoiz86rDRUpUY90RoQkd0Grngh1BjLZg8M4d
992XoQKgTfp7l5bg6Z2INHmWnhkel4PpKVA6dpliB9Wam4SI1Bat0irH7NMOEdzAroVRNNjprwN/
GiGu6UMfpRRW2BA3dUHdvrwNRP5GD5YwCx9eoyA0QnPp6yq/3GWVG+3ciMaoGbL2yUVXXIqehYDT
IAmWUHcaXEJDkmAK1Y17x64xfUwtuXRAI0wR3SQI8ZrANLBS0FdoNQpjzhicadXttSQBDGMW7kfC
8opu1ikr7QZyNfU+BFsB8/jKrMQeE0P8bbvhDfllHxZ5kSS9syTXcPHcVjWe1gr9EIW9cTXpkCZa
6pvLzo78lT4gFrW9Q04MHV3keD101I361vh0swAUC11nPZGULId0RwAngjvCsVemR9bBBCgiOA7N
srAKY6n8tMdEAxU96qeEYFwqelZcbxLia0+ukbT4BkOIu+AQxiChQ4x+yusPiuiGaRKfsk4eGS81
mJrgxKdap3hVui9xzyqtKvxkGVru3o1DEE3VxJLHyGE1sfoey+KiK6BaOXmcQxGBTU4oZhD7tQhG
x9kiMqVnuK4Q5BpRBkw+QkGX8b0n2m1IWt6qHNVTX8wR4DUWYK3hT7QjWOkEL9jCBPFoqA9hFs+C
QhYysnbH3hxRpYX/1NaG2dBZNeTH12cTxEqVHkJUxpaEI6US9L50mbJl6H7U4Ztj2cPm285glCvx
laMEwtu0sC5tm5PdW6pl0lSvozuRuuD2WHynpNigVCmJ8AqHRd/kbJ/oJsicUr6epz+rQD1Q2KtQ
Rayyis14xfbV9QeQxd1A8YlNS2eGHykSND685KNOq31QIkMQrfpJ9yFa6Unx2aZAUJF3IX+rB8pe
LIdMRISLvkJJOUX5tvMcZB8ZhLuCnWocGshO/IcsSH/2vcmrrJFahgECcirqSz5NW01Vl9R7DF12
aqGcXjxLQzJM+PtYi13F+TYS2WmXzVOUVu/5EF0IhkeLbpNkamswq8qJ6ADf7d4z1I0HsuhJtiOL
0OyR8fUUMdauAHJBmF005GQfhZO+yvtDC8g2Y2fV1eVX/h0qcsfCdDiIUT/breRCHsxjnLk3gnCf
MEMLbKGWjENJMF7aY0Escdk5OsVy2zVfhJ++p6kfkaczfpWRvi/V+DaW1Ler3nwNkhKAdBW9DLpx
DsOOgPHXUlcJgP+AhBwLW3YWocOvIgcMnN28RGCXiX5X7DTxAhCUFi3MZnqY8v4nitsKOfrS9P07
aejIcgWyL/GzmMJiLnkTsNLGxa3XBA6ZFBOFlRC+pfsqUjs+FQ49K651bzOEwKTQkt7q3tltMX7b
Ao2wRihIX9ZfSBiHZR7H9brldy3abh0JhI995P6IouimNyiOGz4ad8aWJ61uHoRiZvXj9tuS9dGt
Y9pdjrYZvOA2kAe/ou5XEgUIhluC2temncprcAnC9QHa6Ud0ajzG9VEmGeCokTcZ/Ywa+cPq5npF
ZD1VohVEDDTrzOvFvsloZHmvsW7dj0Fl3XQhmE4CvQ+jFj0w9LgN/3tjVwDxmTfQYB9zb3oanQIY
AM7xZrRvPeX+kFr/bOt41Uzr22UG2ogU7iq1QXo/qCZHbOOmtiqTsV5pwtinNjXRhqYHy4hi38Uv
TsRukoyGYJ1XDonKjnjL/L488/agOZnjynOYOBAJnBwTfyWCFLQl8xiuuvHJ4sJYYQ5og+yLS3Xa
a6FiLrZA6/AVj5lgKVM5W69WpFFA52C1dKS/zc6/z7+Vme69is1tF/XIOm39tfElYUcoOIPS+qyG
O78y7dVk47/tMjYEEauooJHhsXMo9k22cyo7EqEl4T3h7ThZbC0CHUyTydAVG99dxlRaYtuCoWoa
4bqMaB9bnbMMq+xDeOltK80bxJAfopXvQfM89KhpI2ObQwJG2Q+32n30kx3N8KceE966m2mvtsOG
H6C53m4S1h8khd84dX6gkPZjGnG/VsPFS617owpuqEF+icreN8BTRUtRk7yKTpYvxsgG1+YU0ysE
E5W242zclPoUbnGE9Fs6LTkmePcj7362IUS2omFflKl6zsUtPgf/MCafqKG2IenuKyNwXpucvl4g
vzBbgSj0ne8IIp7qNXJrevCDMfWfVHpv1Jd92qd8YrSTyrqUOyW1gC52fhnT1llqvvMe5eUxN+dw
8a69CUpJhybx3CWfUkGVVNyG2J4bln6csEvRf0xggmnq3Tl18BH07ZMdawd3XlfqlXmASGliqzA4
rSNyCaqQnTXkFv4mtHSYVqZYWEuDBO+CEbzQwElp4SbKXrUygbHWoVDEFOnuCrKXDaCvPiamQU1H
WtsPNOBBAwf6U2vMvY2MoWXI9MduJE7RtfeJmqERw8uUQTJjcervXNy54MwEDUnqcZMtwd223pbq
P1w2T5HXnXh8q+wEAOPYrG9dHcEAVE4/NF7SWkPG3UMtJAd4SPpta4l3L2lv4kD7cEL3XpLEho4Q
1Lqai7MTUo4ZZF9iFGoKdzclDyIhGMS05aNR5+VSkfzi982NaGJj26Z8/TSod7kF5j1hoLMi+GAR
ikIbixXUs1gBg6LQETfBllMmIgdinmT0mDA+zUakXylQFNeb0u0IUMGXgPqHh91Aq/75yPV+VFXh
yu2wTV2ffT1cHxB89rA85//t9+H6yO+7jiBaxRij3V9+/qdff33y9Y395TlJEh9N0eVb2nytsb4+
jxkW18T1JuM+3tLfv6qSxs41VchinWSgonsoHAjD1//4ejA8HdbQ/Bf+PtBS+/PdDtPLocL96/sj
5S/3R3b9HddnWf/+1F8/sw4661S2yZTuG4suRTcfpqzDZRfNkBdfp7Bz/eH1OdeDrOmuUN/Ilo39
WIQTjOd/f/3vu31CQbRrERpVhOqSBfXHE43CJouXT+gqwrvq68KKboQx9w6uP3P6gZTYFK11MkT+
pqHn9Csx4hoWEWYD3Z3rzU4LLjk4kqzbVoo40ZvGOjNbTfKG/UQcP2F+sEFBLPw1M/UBAMXwpu7M
BwpRtwVJ4cv+yMqFNvtTts39ZfkyvbAiBUBffKInw2O0ZCV9iB4N6NzY6twTnsqYjgO7oCVAoO/4
1jvDApyAXA+lc5c+uhdzmBaf1CkJEqhHMt8X2ZLOur7oYUGpTffN9cteBb6dgFTyjvaMxDgbNsAu
+kFOMnYaPdvaxFAcAMNws/3MiekBqDJiOFwV/Tt0SQqhIVPLyvxobnw4VMtma74wlOA+2JCEhSRo
4T+Xj8kR7yERW6AW8c9R4yfvD7ckU9pNusXcZDwitAtpwOCosdY2pTPSKi7prXsBXBhVi2Tbdhsd
58x/c3Veu61rW7b9IgLM4VViEBUsyZYc9EI4Leac+fXV6FN1D3CBvb0cJXJyhhFbD3Fmo3O+L5/D
zi2fVx4d8B1KXo8F/Q90oPuy/A5NeKLOxJyhup/4KBkbE9TYL/3Ti05OgpcZJh+/R9/HXu4R3G+F
HWF7XFZ6KaFxNemefRQRPqpaFKQLSsy6Hm0DTvWtegtgDNym50S8C58XCrS6wF52GrT/Q/aSP9ig
s0u8kXblNkP5r74idLihgpj+bdMmi7SRMXI3ZDI+LffdsM6gesB/BFAT4VfSLNPbMA87Ed0O8Hwy
lWYg8ra4mDadKckn9JBd48zv6rlyvnFMw6N16kZ7fkd5WXiQyj8CM9Wub0BPz0CKjwRPJyLAFP2o
io17uMmC7QVuYbMz7QuNS3x7o9Leyj0it7FVL8GP6aMFaFP2C87R9KH5evolPum+/lN88S8KTr/N
G52/X/GddsXgR+jd7k2lETrZBJfQIeGzwfxiAIDptsyriNbYPZpUuv0rXoo3EBYXTsUS8QlfcOgd
xxm140fw8W3dzYt5oYJsLbJ0JhUN571FL6EMDvJCEAlVMsOlPjzbeKRRCJaHTnlHSuPRCVtXTG3F
fpRP5/D5XaOomMTf9mDA/jijppehBKXtdCDrhKyRrJdBc9uAd7bkXz3peaaT/k40/elXeX6OB1/Y
/nbgTr8qiHilnZxjKFpbAOv9/ZbYYM2lw4KI5Ga1Ra5T5GU0LNg5a6nYEs1pR1CYKaTPGun0a3FG
P/pY0R2wQVbkPlKId0DboPaQtZsYqfKU2RNKYC503Y5g0oPqpP/7LgENN9wD3BjgSBTPaD6IFC0o
iQ0daRPuFyD3d143Odde/UuvD3MZsRRKyYrRnrbVa3vEQ5Fp6PaIsxDrQaiRyfZ9So6T29iDS0NJ
jFxLc6bWVGELmc/maYJ4jszXjgK0beT+qkhTwLIDKxxDgXb+M1N+061nbTN81I0x283bd+o1O/IS
N2I+nN+ICSCTk29zqHr2DCniJDzR7yNsSOcRtVuXMw+TWXagmTxEUgP5wF9f4sfjnewlOa/iXBWn
IPQNYhz7MD+Ie+2blNWExshypbkv2PXghvXdVPvxU3QJ4b8a2/I0bcIHQRJyE28kDjZkyB6xk+6p
IYz3+DnlFYOJkSs9Cg2H/OpSi2R8USSbOuJp8aPo4JaocYGne3qU1UW+9v8KEArzuRFclCPrHRxw
nboXi1ErrW392T7Fz6RfaWOEK9c85J+UzJH0iqVLKKsenNgjPrnYUgWDFYYuAjnLEZ6opX4OP9oq
eHSqaWpDOmnzoEEdavO/WDwnyuaLnKJO7hLqtFa76R1ZmDeY5ZCPbWHtryp8GlaJRHWb6Ax4GpkB
hNx/S68RtthWNCf8Fpq/QHYlUW5uYgdo7YnJUnqMihPuKZic79F7fx29wTgzOssBYO02XTUXTNtY
NvhGcgHny6XykddnptPDpQ4f5UniEUEMfU8HuwCgSLPOJt+zCulHAGm1HFkjsSMWz8oO6txdQqMd
ptKxo27qOSFeAxCeen/axanB9+AnTDz68ZdeoA34e2Q6lC8OS45A5OUPdGKxOdDQXT4AUcDrCB3G
oPbCK4JGmTt9zViq1O2hlsPxR3v7+uwJ1ZSf+X5BtAVUjfijgClhopwid9ip69yrSGD1r4iVBOtj
jzHxEvmZwGV2eyCXCZTp+qdse37mEsVfmLybcb3pE1vPFPhxtGO9+QnZMx9ty9CGRryDb/v3fzii
HUtS5xA6bnufxFVpidZrJ32i7nMbXIsL/Ow7yqaRuqPsj5FAZWAst1AzJt3LvkV43ubvop41jF30
ALgCam8p2MMAB3pL2yc9xuk2ETzYvuM9/+VkYBt5A9GwEnLoGyIJeWaec7wF+3ojOtQA75hWyY/5
TwfyTQFywxnlMoVa1krtcUC5nKTc4LRBigOtIzpIYVx9yb/UK7GdZ9a3kSPaug2Iz5EWTV5o1160
c7z3VQ4il+JYFKz2fNzrtYd26gacBzU48IiRpxWRLbsufvyr9VDP2ooU/1NFtRm1adHNooKAOfCU
3nC8v7o38c5C/Y1s9AjCvXKoH4gkbdk82TOo4qer88s4jNBtw40bHvrPVYaVZfAefgYP4UCX8CF0
AWcygtvB5Yjdl+0Foj5R+ewif4YHEqoTERBkrZ2/jclmc7Inw6WjLHu9wAqhIWdDgy3JsiceTnuH
nMMQgv9cHyJMf+43sZEGZS15A1EjdCrMtdjeYXdce0E2HYUMn5RHL+x1KPW56DYlNPpvKV45UKm4
xWkQVvo+5tBSPqi4wOBZ6y7y3Zxf1CE7oP1gC0gtZLYeHGE1ywjRoZLTvximV40v9J3AnKUQQvRD
Hq2e+Jp6SEjrPkOH2v56pr4Vdgdb9MgGQyO0LBDW6G068JCBKPHIFSoHNv2jOUduYl2qneF4gUs0
yw5cShK3zPJnxY6pSXHG64Q6wDmsvxCBy79r4dZk4Xb6UfAmZcU6CZR7iXvKDAV0+IzwIvUVVU25
QyfRUqK3wFzOUXqgMZtiEOowdp3xmVH3iL2Hop9EQ9JyU6vMEX0qsTmuCFNNxgshTi04kjtW4U54
QvEt35p5C7ScUjuZ8kpzrf8NTsHOGtBmIZJAedOebUfaIYtwTki975Qv9jbOEwxpCSg/WxvLv+fJ
5VfaLhvLxVyp77T51hOBMR9DlYV3ZueJ6KLa97+Axu80m9MJXbFxwPVGsIQkEJvHc6va2nNNXx77
tgZaHwvS+V4OQ0A6ZpWOalNb0rxhVTRxFmSNWdocV2iaYHF3qESCwts2L0u1q1z1V/0Vqh3A3d/R
U0zMiI/qzDo33lKn80WE+HwiJjKIH65n2RBd2eTPEnAcykQ7hyBxA69N8tKGCPRmIgQd0lrHXrFF
hzhmF2PFw+ajToXKJOwdGRIGuQgiQSTrC19mtcrTflLPhFSWjFpiV3gOkqcQqcFT+jDeA8Q21adp
cBm+4YdWwf+MB3sfRWB96qhcs8eZUJU+o52dBRwPNM1QXMF0Ifwojn6t0m7AwG2pC0oFh+Xfp6/g
ihOX9TxDiOBe6s1NHXdaeNSoZtjqp3kvOkOP4suxTC/TgZYwRFGRW6n3eUYzzq+gHpPYyQv7EYtb
QXJEzCJUowBUbNBr4Xx+p66rf2ou8x1U1Si7Yvk8oPsFWzG1CaqI9zbeQSDouQIdI81X9JPSvszC
azB9mPG2hHiMzQAB9tGJGyzCt44IMyY4bZDtVqZeidYEyzWQzqwdDIzZC/szBupyoHqFOa+dCTQa
qCysImjoudho+NSnYB09plJ5z16E9EZSZz/XwHN8ZKY4CcZL5iLsA1+9xQmjJruypd1Q7Zr8qkf7
CXZhcMsSMAq4cNvCnki6wfBnN0NffNWrKb/WmmMxoz/AzZRLL50xZ1bBP6TswSv9mr9ICdMdjyJw
MruW4dWqm0KJycpbBBwlEtwKtadgK1aOytCcSdKGIIUM9rYtYg0KBIcUlPDOyA91CB7Xnvp/+AkQ
E8wXYiE0mRNqpKyAHB0w3FEj+G0XiS1WsEbdwHIQCoanNNHja9iw9M/r9EPDBvRLYXmkY9Lc1r6r
6DnxC2MnuTrFKslxBpyPEcY5otlkeuZriKhudCQcjTI3/IyUtnJaE2EXPOcpFAkcEgG8hzhssRH5
L8loxMTW5gEsX1iDSH3paMNwLtfpBbEcZJ6gyQ80dqcH5H8M9dM0Lg1V6uKeI1uS4SB8jQ+V2NZX
RfcZvswvp5KsbX9lcIIo5/U78YIeBsmvIzAudq+QR7Un8o0+OmwE2jQSd1RcjmlSx5BV1Hg3Yy8L
d83tcheNdx1q3lsjOXn0E1C89cuRRP1e6cfTjYtmz6HGW6n2IbEQjiIMJva6JbtOgGlvHA+cT5vu
zLpBGpMUtntG9gr7tSYe7mJ3dC9Aw9nRkaB/Cj/Tz+74qPxy86h+FGTmvqkY0+mp3HY/lcoOjige
0nKfMRvTfOIhvBnYNEzRV8IC7aa54Mvu4lN+TWBvEmMnMot79ym8INU+vegM0qdiD+dJd5JvzC7E
8DjGjOOtgjdv06hS302/+Rre2EsLG20u5p7EJJ4ar0VB3CGbRBYZK5WPxTk/pXtuaNO9aLs1eACz
0V0PXqLuX4ngst3g6aVo0BTVbnyefvpmi0kTywP6wjv67jWCEczq2snbx8SsrGAtupZM3MN0Jro+
mJntOqBEJfiKajnVj81jSj73AsF4PK0HyfTC2uKd8Ny9+s42Vl57jwUHO+AM9sFkzzoWLyxeVmTm
kisnXsCePrEHbWTMp3GHUjVJcF86Amhjls2/VO//0ElB7Q+SZoFNLyjSTi6xqH/iXbqy3HmXHKfh
0tGB9UNlUv4bX/OrcSg9w8G8009/1xMO5+RbdJYjEmmr24yRXyF2eA76c5F8LMa+Rd9rxPem/xBN
DjN5KgkhYBavCdP+rmBQWW/JOz654SLEp+3kXwJMwlfqBPm3Udn9VXawdNggC2SMbZ5DMV2YWt0Z
T1V6w7zUt90HEDU63hT3LPo8ccNrzsRK/tTUlthd1e2waBkc2qPjrfRN4ChuW2xRgtVk9LMAx4Xe
bdNdO90oSXroHy06eCT42P8o8DxhNGnW7deACOvI92l0cdoHBVSWDdjFk2xqUUsfN0NMkY0/N/o5
zv8BuHnjzbvRtZjRHMf1WhaSdM5aaxo64k1wS+rTOKo1ZE1CBFCfR9Q9XfQimmiDNasqF0CI4odO
7EO/gDZrf5lAfuBxDzJUhy1bFio8iz/Y6WdzbORNdQNMInyvcujKNqdwYXBoc7iglTyr24DIS22H
RxTB3upvCCDH8RYdgrfmPnJg4nTCTqMh2txE1y2sp5fGeKNiGlrw57QHukA4cZO7djnbQG9gkyNd
Z3PY13QnfAb/EHazjvSHSRWE2k0av4zpptZtVmKp32LLNqAYD8dqeB8/Oc94m0fuadhC3cdb9S9H
qk8j3oTPpgr/qpak6jZ9ZC+3EimUY3vFGukfqMb15VaWDyuUGYnWckfFBWHGDjuW6ED7O7ebiHq1
DZ1rCyjEX+XgWc/Y5ofcwcMkL2r3xDDlVcrV5UGK6VP4NI8+skKzfKAsMlmOlIrILs4Ex3Pxgi2Q
P+TZuxlkw5ipSEGsDh1G2LpPo9JMHGQNdvwmMKxdRHNOc+rxXVE+CMyhyRdIaLQncSHW7CTHNm2Z
3LlxrwJnVC/gg6o3Yr4V4BQ2HuxQsz3kr2Z3nppnnvpJJAHcH9KBWz1bDZZA9lVyENTE4JKwom74
kBtHcX4nQlfo9FIcg4LGoi/+IyJjUYKz/vOkBAeQsbTr3y3jOrUHfbVD9fgCoGeH+NmNRl8z+sly
exAOvEdPxN8L/hVnZv03sRFL9aYdGiwmIiyBzYZ2xMdf4yMQA3YBMGQ2Vto5UVF7NoIDfX4K3hXt
/h/E6TDhoSS/YfHiLRGwrPaI11FTT7pnU9+DjvD5tnvr3vhnjbjttDfruS6e4VUf6LXXP3phh+P1
xLxHcyX1BnpPnO5tYPtZKgczjF3jjKdhFp/iCD4MDcKCG7Cn7MSOytsQvsZrYzFH7OqYv5Dyd4m7
0uToW0WPwem+cC4pcaSEpz8jh7cGdOUDyozIgeF8vglPHEOlzaaqU3FC4gcjCtmhcJcTtfFkBGIg
oQ7utFsH5MEVtSMbKYkwOj9XL5oTkeowIEp0ff7tgPmJ7fYFX716gdz7J3L5xWgNb9habGtUCwPI
W2cfmx52afDR36NvXBfsYmK5bJA02lSusZOTA47F4Rf8XvARqy+YmAlBP3JCLfnHL3a36T2XvIHf
0aFIHSjpR66bvrwXghosrVVBJ/Pb8ARpph93Eqf0m0RP3ZdEEhsMKaGZQHJTz8e130wxtSKeqKIq
KlJVjBd2SA1rk9zo5YtTJLvPLYoTTwxyXKM944QqzRBOfxrvqjPvoXFgV7ssMuWre6GW7EjAoyZa
gwFqfmDdg1PlU6L/uEKYFBIxK2wEpPjS1xBfkaoOB2NEUnZScu5XOTlo4f+QL8SiSvUtIXe6zUYH
ck/tYZZQGQF4bSCq9DtqbzTFUmkV7hP/XXghJsqW4aXRnpASl8UDQvpl/A0J5/xbqaU1ZdOli04T
ZhU6d4wohSkpLlK6x0kKPubxpLwV59ThbPtg2MTkLcDOwv82idCkUCoQr/6aUMmNARb7bA0rbuk+
ffFKbCsQxIhLccKP/Tmjeuqm49RuTZAg5VH5UuWDzAaHgC9VsdM6A9NXZClxbIJTkp4NzePFshaI
7JPMyOBbvCi74SV/JZMM7Ret51eI8Q9+vwqPEFu6L2gc1gv8KhYxWXaHOrsTE5xIk8nhU1ZEFB0G
hL0LwVCCPTjqqztC7cboWOYG9CcKpGL6qjVvqKWSaiMZiv+a3vhdAjs1xgXoeA0io8fTGDSSS85E
SAi3GulJ4wJRg0/4uxGOqD3t6ADBkxgZpsbjpazCRxyx1N7IzqDzbX2Uwr+O6hhonESY4j2x9kl/
FJarh7tK9bGcW+WQa28CWz/XLKDm2XhzuMsabxLndfLEq+fBlo1rvWpY2iOzsiD36/AcVIAo52XA
bXMiAWKTzdGevWCYgN1Q/mrQuXqulVfmE0ViPhNP5+nWBEjrdWy4306584bsZIxHxZYy3fhpjsSI
ZheyQzSRz3G5yrs4bVXpliDYpULDSZGk3ZbRTzX9MKj9+MGf8z6ruwIMYgOKCztLOTCs3BH3RRM3
0qgzYCllxyVJ5OtJgfHjhfKaNZ9jDBfOQkac8VJpb7bchK43SvbxryAI2gYUqp5gD35xxVMkRPlg
dvKaAMs492hnKsV37joj2Finr4T9+YLLJ7KOKFwA+drNZOLW7JScfLjUEnxIspkaAnJENdeuY/Jy
dFznV1r9sRx5qJzzjCoMAYGABlXlrHgy3pS2wJilAwFAh+wwt+jjtQJI9FAO10fErsBUCjR2uKvQ
vtDy49UPC40OF60xl/qEodyJwj+VsP3JBNVJDG1wiZMQquxNYB+OaTq69M5c4UtCrshzrVbC3zvz
DnTdcwnIehLTUDfcGXMS96RSVnVU9moulHudqQiChZ+iE+8z/Lw9B3+BDt+eYeXvyYyvDxRpUrRg
mcvxisXldpj0isNVsYj4Cb/C4xi9KSI1vN42d4tSNJcGwJChYwi4RjgJ3P8Cwi1c9bb5I66XSbA+
JFBKPRJ3ESkkHiA+KKKTa/pGnNtjsMfZAM3KZsRtMh3M3p5P44M3Hl7IEgh4TC7vy+3w39K+8II6
YR7ticdDXDjFa1ZVJJDPrApN9VnyuXLoNL8nK6BBBSYJLNrUv/EQebF1YcRbFmqtIXNHsu5mHFT8
H9PlwbJAeA9+kcfOHXKbKwTIHnSvvoYyWgJEh5wFGTTKJNf8AWWgWL824E00pyVrl1fbJXAnsrqW
Ld307EDwREgJJrww53nzgKpngVJOZzYuSbdFYQ5QEfczMpWwB3fGcuQx8Lv0k65zkcIUws+gSnBO
KX0l4o65w1ylrPM+/moNEKhVcZir4Pd4DJIJP4UGcAiym2bVF3ct5c4fROJxtI7k65gfPMqJ7ozc
qyWPdyLnHmUY3HvUinmd3LEO47r6DNw+rorLXo4kNlgWabXt+gOTrLv0zyRIwwaBRxs0enejcZKo
R9WBJ8VsoUrHI8UGyxol3sJWok+aibk61rEWOViOU+/SnCJa2yqXaGLxnxfLZjux+uvQfSSUibX0
sNInrJ4oaRNlF0pTK58gskaLS9NrKfqkxpGBo2IslZxQc0XtjWfMZQ7BjbVntC98ye2uFVzo+8Q7
7PJA2hnDphFsaWDekuZaB5aOYEp0ZAfniQrHBTXxdfg3yLsXDlxr5qRZ39XJ/88IU7AtdDtqKhkf
oPT4wmmzHYFPvU4+tW7c2YxcKNFgqNcqVESPBVesWadtc0EWzoQCbEOcKNOdJNvMQmoKAEbLgsOA
odmOOiCPjoFaGcO0/yxuRsEnA8sOxNeN5qyOVOFUXHdCmThkrT1jChGQpfyfBdlCH9y4xOR+uD+e
K9MyIG+nrvHJMTtYX/U14J5wnJiM8Z6Bxc3jkrj/tSDIoLhoG+lOQDB/E5arb0p9ZAwDLL8vy4G3
XyfBQChzC5jIhE1NQ1XgqUQ58co2ZC5kdJ0s2pIJqW36Yd6MVr312D23EJxz6JHjc6y/sxitQ/RN
lWr+vM5XqKM4qaYP+j0pHit8lCMvxc3YqHht5XhLLZr+j+IE/FR4E6nx/Ft2purqwzrSMF7YyYjy
0YjeeJgWSkspnF0xxwpwtB64AFRa1gHXYURsK0ToXyN8B/ZyyrvIMFI9Zc8sivkwKFdK+usbcTYq
OSwThCXKCQURoquRBR7LYF0/Kuqh1BfaFeV3Fzqly/7IN3jUdX1oYA8OtkXinBqWp+CVERXlE5Vd
CZF72WYFlOwhCLG2O12j/2HXmF/rvFauPEsCrSIJUdKeNc1fBOqBNAkoEnVO37oUXBLJZQcqCJNS
zpVb67jNs7lnH5Zli90fFx+0JvX9sDosJADtfNhpqpd3dho6bM+lumcacheAKXGgBQx1FmjjIE+D
tDQWaeJb0VMXUgDuhiKLx+kSj1YKVhoVmWbil+On8E3FCtuY+luDRYUI+5yXTsuYYt5Y75Cyq9am
BnGdSQD4UENe25u24gmefcvwLAclfCKzF9aHITrMBXzmdxgra9aLUELkREgCs0KbPXuVTMipWw8a
1iIyK+onYQSLNI1X1TsmJo+CKUvFPyGpIkY9kxWoEevDyDKA1MKPuHMYwTpjtpPEG80DP2JrX20O
tFquwhdfmxEIZlhpN51bqKAKbTnJC5HTfi+kzxk5s3m9C36zRHmQL3W7QgqBwkiIVRRbG8jQQ1rZ
ruteoPbzg4gIb2+0NiuPVybjxLmdcZxuS5nZSNJ/XjeQ9czOiKT57CQUKC8ImCFnTjBIu7IsKU4P
2teajR4pr2Ev81I038fQh76Z8ORAAuXK0u3QC6NdYXEAlE7cEMUOrAqwb0tt6/DDuz29JZtl4IFR
A9MfFG0XjjthdkVC56Fd0ZhIIgZOy3AA7kwgh+EWimuAxcXG8rcZsVirS/bBnGFJcWXsRAs8Va7g
bztnM2Ln4BGFdBZnPg+NnSenaEUHEUN6iUItu/2kIIQNivNO0Hx+HfQefjP2MgAhatbybSmd2cb6
+NSY1BljmwMF3WI28Ga8K2cfwTK+ZAwxzlgt4oSPeiGDo1mE7dckA4+Vv8pDGnOoGT9ZEocdLTnJ
BChSfYXMQz5ztfd4KUyQ1GMLyRao8is0IUmJDg/M/nCEJuezZoinZcrnMzUBpGSwxLh745tN/kJs
FGcdf3U9vqk8IfxJZRE80LXMoGup+vOptCCYzOHcEGEC/rygAC9IpmtOgA63LTQaqPZsHpqF5FtY
06eu1N3EYK5fC01BtmjQ9ISXZ4Ot66Xd900tUyWcYCHp49NiZjRRFp2x12C/hEqCqktKJSeCMLFX
6SqyApOyB/Ck7K1V9UJMKKIq1NynYe2RdLRR5N0s71MA46A2Ul8cIxLdAk0tsd4gXN2kYNnROdiH
fRCCdZYRQitGRdwO4E2Y7ATOGl0a4Yyg/hTrgistPBHoVvdRH7NtGLQGjRXTipdTFcAGt1o1caRW
EIO5QheMRftp8vBzDDhkKoXTOVpyrzecBLsmDE3YBBRNb8bOAl5kSC+TiZQqWkj/++eBrs9ukJrn
v281qZJj5Igvfy+dI5ixm4jcFGtbUCFP3T5v9W4/1jFD1g/HWKaIMv1/H+RwoRDz7+suMigGlSsw
OzULt1Greh+m0f99UFpP00qOknGuMTfE5//+QqIn3+as9+h9FSSB1g/NMNNT/N+v/z4bQGhC/8j9
eWVUxH+Mir9PM7GkoBFOcALVZjkINZWdQtrMKOJMDd1PBmskpt7f7gK0n/6u1hSoCG3qtEOqb/30
75v/+cP1r6ns5Cf//WaVBv7Q4IN1UG+3DWo90B64iL8PAJrBFf5dzt+nf9/UqvrNEskkTgrdSmEu
gipTOemAv//vh3H98v/73t9P/74noyqtJHrsKQb4dRRS3GIIa0pdaoTQgb8ZUSiwA9SvjSi3oPwi
A5gI7QVhO9rioGlbWafK3Dr2iakjD22UXgtSEilJcaFYTDPX8HZCZKCY/gFJavD8gi/QGxkWQb0v
A6tzxlojMbJQ05YQQksMYAbVUITnYpVnVNQF129tpItaYp6g6zDJWzqbVmEmcF8QdvuVezNeqo4D
eRA1BNOziprmGZcoQ/x07SY01RR2LSIT1mR+5e1LoxEQ1BqpuImkQmDGg0XNUfg26wR1sIpECEES
tdGvsyxd4HmVnqJS+FqPwaabME9mag49rYGeAeNCxyUgPlfOrhKB9Y1VjrRy6J9b6iorolZmispf
lfc+pHkxlhSScE1tB1NP1tDE14JAv2uzkThUpToWzX1OPjHS4UybN1zRBgCR3RjHNAQaP6f1z9QL
HNCg+kGAj2i5k0xPhJRsPYcQvYfGlqxChAQcXiHaEuSxkU4HysOgDqY9DsRHLRFlq5GKkFzCw4Do
/VqKnU89fayDfy8T/OfSMGJfWqhBKokymwQI9RFmHiosj6Fk0Jp6VIm8vioWvkMxYW2KwL1oVrSH
nI626UF/IHAPY6DiX9lESvRez4Akoj4KYauWqpeVkBuIAGlSqu0mBem6KsN4jAoSMD3BKj0gH7UQ
2xFj1GN7PQlpaeqLU17LL4g02DqtEL5JCJFSLzpoDSqPLLgcYP6aQTA8MRo/yp4rFoSUokDBPPbd
pD2JnF1Gj7j4hJaeGlPsWUXph9FhjYral5VY2jHsOeByjUbTKg7fJB3PkDpmRFRl1F6jYUKDsCgO
ljLQKIGY12BopZ1Jq3kvlYETjkV2oh1sLMcBSsOgnAq5ui5jT4UUiV5aUJaDZGjvtaxQSjAIXtXH
cHBGVJVMNB7D8DoW51bRrbd4DSFqjgW57pBPAMXjskPJWANJV5UHTWhOhqGNuxTpBD3UJHcca2pV
WLzbWjCuvRRz7sXoXmehGa+TCD8nNgaiOcZPUS0jXH962xJV/alBzgshaLBOxx4RhqJAqcqgmAGh
JchN4iEyULyD/GQnC5ompYHitpT0H2iakAVautRNJM7fWf0xQmPcjQ2NfbR9PClDKu8VyKRhmWH9
z8GnpiCIKKQjguohLOpbXhvuoErWsanqI/003YG+FVB70j9lbmmgqQiccQSQa6AgCT0gTZMST0gG
YP90HuVSvReX506nebaFzrYvKI6gzc83B4MqNnnGSaqSVa5Hb/d0SKEvGmg/sIFzLy91L5AyToKm
vY9N8Rj1jJa2XvIWJXtaZzqdupboaEImI2I2f5lphfBSHDlmRMvbSItKLbXehP2tWjtBkXZjDBBM
1Gm1KSxqPZplhJ/DOWJ1Q2wvAc3eSMDCfdNqykCMmg7YWjN8ocfe0mQY6nJo7HMUcOjyCWY77SOU
wsPWl0Rh8UelmK9qFO2SSjswRfKvLJBPJvpQcldOd0QRPKOnzU0fyayNLWHDqPlQ22mnmp1wWGLK
NMAm0gA2LUAhzPY+i9nkK6JyrHk0hByp/g4j9Jx75Vcb8W/ouAL1YWEVSdL8NJHfHQG8werSlrOm
Km+NJbVEPpbYb0B0E1okEAWiH5+QJiy9gtolNMPklxJqM2VEFhmCDHRuu1Ro0xFr/WWm/3U/h+ro
xQGA3lkuiv2CIaNn5arxpVz7OrkFklW7bMapLyd3PSzFpy6ojla4KAeZfJaexvKtmweSOpRitQ0A
EITUptn6AU0EzWyM/80RCm2yEt1LO6Tl1C/NhxAvw9GqylNQz5kHAyKme0D8BKOGNx+QzzKr5ihW
aI6kUoQu14CfRyZjzqSTJCxsm+YwukJqRI6UV6/M0m1VCxVcwg73fID8JVha5sStQBYw1F5UFFCy
RdMdWkp/kyk4Jq2sUE6bZ9ulwuwsxxguIt5ulpJ2qVXSQGYq6Yc+GG4dGpF+SIcOiYc1RELvcNgk
8SlOa1c18n+tIdEfICHzA9wmDMZxFQBJgefIb10ejk6kapM3DhVwcGPwa23mqFVl3dVG3CMDOcpc
zF6lQaFGo52vghGSFFNQGc7RvLPKsqDxEb09eQIFWLO19Oogu6Mo90c0RC7w5z6msjs3eUuMIJ0U
kHPDEUJx6HVxNBCDHpGjnttzYmwZvNIT5BxxoC40bEPXkH1MZ0pcBCSvAjnw5WnIcC2EZt9pNCS1
OkGFupOzG+0/53GejuDAnoREh66/5HRBYNDXFWAqjWZJhLOIoCRC8VMgIJklmoP9rn4GIr3PTPbn
QpUIlRumH2Oh79DbWPUT+yPc72eJNuSwaNDyE82CAm4bTadkVw3t3VrxrAN0UPQxcbaW0PyOF6zN
0uwpldGJUzVy6OsiIc20MDQf/b7ZctMJ51AaKDXpIipNy47YnFmzZkSp91SjpMo8GU50PU5p8Y/G
/U3PWHxWy3vdDOY2jMHoFwP3r9PxsixWfJqjs6nl1Db0H1DuKGad8Qbkw7wkh65upmMDDJy64Z9Q
0zHMw6Z7jYTnEdVIO7XaGl7i8BMDd32xyCyJZdyDEzDNUxgO32FrBJ7gK1q1Q9IALlc3EQZYSr/O
MelTKT9EDcJIWtp+S93gNTLmRm0SBG/M5R3FxFVUA79vnlnGD6NtHTVcOkeTBtLNUsARtKRP0nSa
lTg69hUpVDNR3FGySBAaODm44dATcXhX0CwkPJhDkfHRxJY/yv0HB86zDgwY0RKIEoj2sk4dOGfa
sUJvcpKWjm7zNcYkli+TFZd+Qh3cnE3cpEyDr0aAXrFU0oOtQv+zDt21PmqoIJ4Bq9YnwASE9cGR
W0QIzGhAVmaqzooEOCu1SL1ONOKkEdiXMVkC9qb0yyyD5NgEPdVBSerpukbIddIgPIwiOsWGHck2
PpJ2kCaAsMYsvUECPS/9qJ+krHmlbZ1z0qR6M6EhXZbZcqaZ4N5cWJdU51ECiqCqSVZA+UTkOcWx
snXpSsSsy3JIMx36PItYnAq1TYiAd8Tq9EpzsrDdJ8NQv7aULboV+XXoDs+63hC+UCseWYZBN4hk
6WsJIaKlQekwzkCNJz3uMIBG9I80H2Cn7KuWBb0XBGQPoGc1vomcGe1wwzWtvJY2bMqB+TI3M7S2
Uu0xQ/JB87g5jDQZE7SUHo1an/OVmdkvS7ddF4+ezmAwQwZX09W1JheTVMjdQp9mF2ihRj82ZoTA
zpQh0jCWxEGCRH2U2L6Okou/eQNTchJHsJpgOw8xPGmLRVrJIduYwgRfRXKysZf8YMiRrSxhyets
k8VIp4Vi0isbtDdUx8wTiqHILsvlrozXNgQKPgtJkw5TsDyJ4iDtZOAQO/xpZVxWq4DS9TRE1ERd
KGekIAyHei+lTXrtYyvxop7kOoILza4sDSBj+qwcxSAFwDfoRM3iAHn2yddH2o9Mo8fpg4awz7Ih
4rxKiUkBUVSlRcE88Uwlm2n9nsNXE4LtdknBfCel9B6+ZwYt+AlGva0bS3psYebSBFdw5sli8DQb
6dovQPok0LK7KBIX0VVJulQmzbAqps3/UHZePa6jVxb9RfQwh4HhB0kklWPlF6Iic8789bOotvu2
Gx6PB2jcLlUpk/zCOXuvTbA8iUdDbeKUV2BBqIbvIAOM3MKbiJls8h0+xu9yNMKtNeUhlROiCfRi
MwkwntMm6Z0pl7ZehXLbMmow+ZTRMp8PK5r+qVE4uHNAUClObAw1sF+9KSIjG9FmCBGBqnlWvwgC
CDxF7izWLFG1qUbk6OwiKDmFqP6bqdlO+F/q5ijInX8wxegkq73wwHZXYe78nKq6XKr1rtNDKjYm
vcZWuOaZAd2MjYLR0tUUPabvpKGLnhlHNkOrLFY++zjQ0TWTexipaUbbATx72rx03vBE2UFj+2Qy
ymn1OjeqEgOFVey9VulpSCSbmM391igqxpYy2NZ0+oVK9Ny4jDs8kRxOLM2uMKXZgvi+eRcqdmzL
FYSTPj3DlqVzlqAMlRTcJ1Kfboy0Uc5q3206yiMdKWiHYBSQtpMNcuT8ZDiNlAksMbFWrNNYbuvC
l4yzYGdK4csQMq2KAVcjZwsXNEvYOYoscyopd2pkr7XEMDrqBGYWvmpyh+o1V3oF7Gf1JvYaWLAw
5BItCjo504sUio9BRKtw6mjLmxb4Xzmh1e+NJBkKWfkWhEC3lcGnSYnWvC6Q/wcl3Y8g6Nh2pfFx
CJWbYPSdK1qjQd+DlKiP3kd+PQYFUg0BGHejkL9RBZdkGp+macRCZlEAbvP0mNX14xRkayHx/Vui
Pddd9zlEFiLagK1kQZkDLCmJYjK1W7kWt/WQ4g5BQQL+H72Cue3M+BBUe0US36oJJEOqWDsD2gDp
bbqJ9ra71lbaXWKx/1Z6bCQmoXkAFSxtURtxfCPn7kXvn4o8174m9ZaF8SUdKrC02UQbKBrmpjOd
oNqi3Bqrh4EJCaZt89OVVrduLHp5cGs6ZvrJciEogSaTUDTCb3kXJjoLEmjujqzqlYCGz5biZwas
zmkjwlMpE0W7ogs/wzz5Kgy/pKpbnivJa/cZWsqOWdWYzC+rFiVSpFT6kc309N6a0nAUW4EUCb4k
uBW5WyoeOgAbFr58lqpubcQpe5q+cTJG8GUrDfuuIxFO9hUW/MFhSqHLWZ1B66KY1gN0jeUwjtgO
WsARob5J5bnmMhsT+4oixtgUFMTbEuTcxGJKLk54fGldkHOEdlZ9ySzrW0mF3Ina+iPTOeJy6BXu
OOknJZGoSEeGUwusigz2doWJlUYVcAO2WYlFH8H4oEICsfBtcdS5fNRgVQ8GWo9Yo1TQBTIDNlYB
IR69Y2cVXyFtyqZJfzQPGGSr40ElWlBgpPEs8V1IkRNJPgTIMaGPHNKME1TglHX1kUm4oAgmGOsy
31RqzvCqspXzuuC5reuXoZumU6KdrRSnMTT6xIX5kaFdBKokCKyYa2rpFs8hJPWliSuSPvu6Xdzp
Zf/1Ofy3/w1J6M55rP/2V25/5sUIoCJo/nTzbw95yn9/nR/z+33++RF/O4SfVV7nP82/vZf7nc+U
tPrPd/qnZ+bV//7uZrjaP92w74i2S/tdjdfvuk2a+7vgc8z3/E//+Hdc2/8NejPlfwt6y77C9+z9
T5y3+TH/4LypfzEsVdEA4FpUwHUTbtzfUW+m+RcRhp+qipKpab/96R+oN+kvhmYZokg1RFJ11QQ6
+A/Um/EXgz9YwOMs05Lhcf5/UG+sIGd+4R/4hqDeFMnk6SxNkVmfyrzBP4I9WxmK/RQMAog3e1Jb
lwSzWagYpidvDGLyVsVlwgLiWEesAfWImrE60oAYJdqhaiSvlEF12dv0yACIIiMxUcczkbgp1S82
uO9NncJFiuUP3YA3pWbSpdJlddvF4XtpBAEVoAD1JJPJLs8pLiZpi540RcnU6+gKuD7tKadJWjIc
b5rhpWmBp4j46IpW6XZj75MeI1erOC2BihoMcEqa760k4zIYu31HLCe+EVR8iSkeNOB59FURLpZl
9EFiHGw6aO/LeiBbz2PyLpr2KkAnrSy1XhghiyMvRWLXEgrQKIq59GTQuAG5caNmvOXCEDhjitq+
qJId9agFd8GD5/eu4CNjbDsJJ15tV1WOCUIlcEzXXqMkXVJwL+x4Kn46auCSQ5sl2bU51SKue2sl
B5TPotRwmXcJWBVom5IqxVc80LYl1otSlWQnFNgA9OJJzot0I3bvQWt9A8HH8Wbs0wTJZyadRD+R
3ZLRAZx/+aSV2aooYvJbmwB+wdAc1ajdVy1Z42EYnIniQiSTqx++GjSnQNVBj8V6uc598Sbc0kBi
NVZDpFJIzqyarN2agWRTArGOljeIl7L9iZqTJcv+cw8dZJVCPF8phvzZqoYBOb1d0oVi2LTC6ajC
U0gn4zqGdPfGVNVPZXKJYTQZnRQhvkkY0yZcaDUclU3aCFdBgWZf5vGXXtI97yaUERaxKBSQe98N
jfSad5h9AkmaUE+wQY3AIa0kQ7nUJhJSKEdMk0Xy6eVWAry7cGHgkEvd94CWDKEmCll4DMGjWFml
XIIAn0LbpTBDRj9jLcebzmiK1085OcQbGY8K9QZppeR9vfEMSkqyXuylobKt2qOmr5SEnKG5kbWx
341i7x8prVl2640tBkr91sd58cz0OOIvMxO/XRVJrrJ9gobR+eqEoCppVhMpZxMLcYqtI4LZtl83
QvgUF/mN5OqMKjzWVLmuHSExcDKJUPB0a5SXUpyVDjOgqKlInxWhBTWvYmkIpqMOS7VXh4cWTZzl
MXtOvjxuIsJ9zVYQV6MsuDWTPFi98mRQ4l0OGZ7qNqX1LRvGnoBxB1QM6Whp0q96MQ32oVi/h5PO
HDVi3+ojiDbtmxyx7R/RdZghxpK4Ka6C6Wv7pLwYfWQe4wiNVhQlsME7gtY74zv2w2jTpx1xHGwu
JNXAMtn4HwJi/rgeA9ea0k/4dcdAEUY3I+BS5ngjhwwYaeD9KBp7MpEWQIbeNC7AHEi0YBUp0tmt
qtTbe9IbtFY/j5mI1VfNSdshcNDpw2Xf0KkFUvkSjeUuak3ccOiCWnP6zBJThYChH4CKI5YcSHvv
/ebSau13LPrk+MgNipBwhOMkDBhQ2WE3tE8SoJ3X8qDwdankxmGYa+EqKUTzUI+S66MvARnzx2NT
duBiY3oEKQABg2CrIAd2ZxTz7kHzTZuy/LprooOggBhT9AJwS0eGgIgTuJByBGspbO+230ucHZsh
G9aI2rFE+Tq17gw6RWaMy47EPcLPKQiDZVIThnYC2oVFw4a2k5SrWBivxGx4tN7SXS88J3IbAqqI
nwWV6hHLk46cOAINpxhmolX6DH9wLmO8m9ZAo0lsMsYIHc+ZaL0E/aDZhBoWbEg602WJ+u6X8rEL
AxaYcQ43szDQrJA/EcSgLvrwW8rz/mJZGQC1yXxIO8FzVKExbznSe5+Wlguh/exN7XUIMY35OkAu
qWr6rcU4LrE8Q6IesTajoGKZP74UoieS28eimUs/4bfZDI1LAMSi6LXSjoRBcyO1fZlS5M+T/kJ1
/ZCLyZUi1LURyy/VhGscdmnjGL259xKmvHBsm+04nAiGcExJpI1eDKzxhaJDNjngzm9dfxLpINAO
KcRjX4fFqZWMxyyQpoMpgbueCsQaSvmaiSoVdUnYKzFw7Dif3ocyKtxJCr6VKR/2kfHDTgn0hrXJ
BHjhpq5sxkKys0hqL4aS4DicTooXTVfVYwyVY89uSUzhW4jGdTUBxyzrEAxAr50ia9QWmoEfk9By
GiUV0MOa8goZC8sBN64PslMmW/Wkk0yvDBrloqSleNgKxAWIU7mvzendU7M5KjN+0g2xP1qFBu2P
CqhWDMU1HVgqxybuN5XRgE4XDRdfI5o3u/RygOy8Zq1LWF6+yCqCgWqx+C6sTNxXsczoT+QsOyV8
3pVebUecAmYqRwd64TBGTLl1tZa6QwITJ4Iv5+iaMi4lz8p3ith/TAo9MPLYnhS9slvV+ugo+9pN
aWquEcl040iDx9WSnQVN30o+821oTV9x135EpL8jbse3XBJbtWNQ2ka+wjyeBqTTarcxsoaV4InI
SuloLdtJgrzSlA9izBKHNTvkEgVQnYSuZqCDv5KzCYT37IBtknORMhcKYz23UkU84tJDQOIPMeMM
Z00xRIdqZtjpgr4ZqhQ1ShSMyyKeIc0RUKFB+pGHqnDNQj8YDUnulFVXI41WsJ7FIiaD4wjKfZLG
daz4FB8LndWXIhpuBBGYyJ0Yo3tj0m/OaOKNL3UFaZNwL4B6fkxiFQJY1k87Nvxnsoaxu02demxA
r22MTn73SjpVutEaB78Tg4VaC5JL7gpBoGrzJfnasC9pRay0JEVdxSeJHvLSKgi2q74GGqFOLuWP
ulq+NYVCc65mGvFVRceavh3zJrmFTYVnUL2aEi1CQoee2amrKJBh4I0J5p8uU6mS0ZsmlVWwZWH6
CGtYhVKUHcnBQNer4VuRQvVJbiSZbgom9sTprOqpOIue4OZmioQJ9NkKEofqmA0wnKhL7NaHVSDm
02fQ0/iRWenhi22R82EqLQxig5OCgIkiLt1ixCOUTtKrQDIxi7iKgS32UTclmCpG6rxWOC65UEjw
Q8I9Sbgac6HAI9OJcDZxr+YYq5gi2k2nhf2STFtGWhF4j8AaJJ+iJ1MpIX+kh0CwbmHcULMOm44C
6WirZQ+jpt6lkTltmzHEajIhsRnYVFqUIBjoB3Bs6GB6h2Qgp5MkjJZCJDsVLW4cD6wCDTApDaKd
TeOR7pwWR9JSKIaQ4jGyyl9oZP/BcwLOvPMCrXQHQUSAkd1kA6XLkJm4bZUKeYYxInqxZBHYKKHS
uHpxr6aClNPQqpBjtd5DqAYPoUcRYeyqjp7sHJdhqhVxDTkGVtML260+/6PlqGAclCJ/v33/JWts
aRNXV6WfAzAq1SywSTKY8tgIqSmfV8hDWmuaOiBf6wcoIfOfs7ARHa0lLqlViy2zSLm9//Svbv6r
3w0ddH0rRiN3f2xSJRVCYL1Y/q/Pcr+fV0r47PWhTVCIEzTx695anMJM/HW7YQ2/IqMW+dmvv/zh
x19vyteViTw4AlN/PVoAzrnw/Zz4PJPF1G/P+59+SsmH3qKRBrPkEngbSx2wyO/f0m+f4P5UcYHX
N1UE67cXvv8urzIUWUZsohEDxWbRziqbXFnfoWtGpWCou/8hn8+A+091Qg0fvdX4hz8g1SDhZT7L
EgI7l1LTzIXziVMquMfDV3M8z/0fL8pgj8VgtkkZ285D3R/+uf/OUoaATlYsL9IsmtymTdbyjHFr
56zIOMHS1JB9xhpdJmxczErC7dLkUZ4PKBFKSGXn5B4rHdKtOOex3n/60+9U1cRs1LXuaLBu2cml
lrkgrbfqSNxvrxXgKOb4Un2+dn7LMBUrdr8B0dy8xlyNCzEB5z6h6vPr/PrnHoeaU8/+w+9yndo7
8jPK8eQx3dNY/akTsPDG+3uQ66/fd91gOWNO3nZEklRrFOy4qW4t7w+yAv0aSBkeRE21gIb7JfX3
+18UAy6b3FXr+xsu5u/6/tOfbsrj2DqTuuOM3t9lf/M7SOoGfNEs3/ol3Pol7gogo5PxgLper8dy
W81ytbsG7X7zt99x3uEZWLjx5jw605YokcU5qjjRkIGqzrNoLdyEzkcdXCu7d+J9tjAOz8OWGILN
6JQrIoLdDtQq2cbtkgTm87R97h2X5sxCp1dtFwk1t71FJMq08W5uF2/TPXHZrnerbO0C0NDZgxRe
wlRY0k1yp229Qkhnv84vtmdwBj1yjqvVc2Qu9zNY6jkzVs+m4Oin8ZNftCteEM7ATaPMkX9J0E3i
Gxe2m+6fvVuTUD6AmNXCR1oC5duwCr7w3rAC8uIuz80Q9kO1HB+wtJ2WpF4sun5FPyqvVoV1Syfo
0nwXlCz5dP1LWB7U7MTXgvawnsi0/OTrGaEHTNPG0l4S1tF0/U+Z1eOuRPQvb8sasq6NHksUHAJl
OqwSI5FxZ53+AeCkaUOXkEXOkdf2Dknj2wkr9f7cOxwSCV8sDe9on8RrhKbdD+w4ahbGnLq3FPFY
99A73Xjfmi5vA9RaNdIdWODFZlJAwMbHIsGaaLWWXBvf5gduWqpTTGTWLIeACsGiSW31FCCe7Xe0
IVNSPChkF0vdOphsmD/p5MkIJnq2w2vpjVA4fktqfdHjBVtV8a1voBdA8663YeIY2ZHF//xiw1Gi
s5Us8pdJdSKEce2SV4fqK+ircKP7GKfIf1qJp4l57UAb2woxQrLcaJfZaOtIR6hX068zb+ap3Jjm
KSGAxhts/qc+57bsMt7Jl5lqRKcuWU2NGz+NI0A05YQ5qViCZaS7cc0OsrTsDsFW4JNCuFrg74b8
hALQ/BABOaFyp2HkEhx/TsDe9KvuuwyW2RvfTjo+eVdGxYUlY0F/b+3JCR66VRgvx491/SA69sDI
uocFUR2auTj+XeSYMjbpUgH0k3xk6SHqUTvETyjlKuQMcXkQr+0CQNtKXFg/BCbC1OB4TctjcQgw
cR+zx6TYC5sflQun7F+7zQAgQ14b0IE2GiNG4QEQGjijuwDhF7mGqaIgqiWQa6v8DD8K75wUouh9
DqbRyOwxNvRrVpHd3qA0wqpeVk9StDEbl9iiAp8rPeknvbhYs5i1eJBS1y8vdfbKw5tqAZ2Q70M9
AdwGpc5Rl9hjA/tDTJcARj9xPnLI2uXztBU/Xf7YvlAreZOiNfRoNu8JzHKbEymZ1tmPhbEH+fNV
KgDvnXht6OYmRcEfDn+BJ5XrhgAd6aIWB04uP1gFxvySdEcn85ZNh+CJD8dTckEEHFijvjYgKaCV
wPpUsM9AzQQpSVO6I1cOegBbFaTFO1VAHXMb5R8Bz3jTvnMm19WG/EhL2Af+gZMyAZFPV0p1+CVg
XN7Mzqy3yf1bmokq5mNZPFjFZ6t8IYLCmQPIe5NXGxFPGoWtyuEpw2gvVB8wWFWeQCMirHJSed+x
uO/A02aSK/XjWmrfFe/cKSwBsfyWl3gE8jC8ldmrKKKNy89ycTBvk7QtEfkLHJGetC2ubylDjR5t
OvbiUDd5iiD/ekYKnj8hc/ArFmIrrj1qgUQTc03GjrnguLfkky3VT1NajBCYN+10tt7ME0eYNEa+
1275Hi7NU7M4hsFVc8dPrmAQ0AxPXCYMC321podqrFPr1Kv2u3LBOoGJBFEk2EoSJSWXnzgchttt
O3seuxljXzmVeA1X2rafjKsDm6K5K8Kom/1o3LB5K/vsiTrTSL9viZyeT+pb7wXYyZvwTVY5Zw+H
DYXsp+gUNs7Naq3GrMmPNOlv+gln2n1oInlUoWCQ2sqWk5B3MmzHF9ArR74D6m5UMdxJfWmlle7b
3ml0ennhPzByhnsOHJBOvi2jfeQtqNxZM5adjZ6IDDNndJKRF2f0YSgduNZaBB9Mi95a2kruPHOo
/gpa4BK4N0llTwyWtHjmE5UqX0Szl89guGa418lvYCblrBce1cbNfoS3nMldcLotB4syjnzSJRyP
drqBh8jj0+jtVb0Jh290JOInX1274l2M0oorictxfvromUoKw64WbhAgcwXzV4bq+8srqSsYy3xv
FMt3441MhIXwaFxwN7xg+XwzLkx/HEfD5QsK3vtPfnDRGlXzLIIDAMEGvUHmYSZ2kQM9z4QqXhyC
tITHLuBIcW4o2bmQOSORUAG8cKbLxBHl1OK9wjpapns29pwOhL5xOPARuCwlY/J3iXQSP98585gu
jCWK5W25Z/4yTxwl68JVPzET1860BJ1+SXk+5gP32XhjG7YveOKgB8q3YlBQXPEkHIRHactB4r/n
6GlYfvIl6LfZi0pKCBMJ3zg/8vn5WJz8TKHddr5OtV1hI5bPFtKF6YVENy1/Sp7kG4cx3zM9ezfj
AIUE2SVjlGtFDFl8V8aB2U+7cJXh0fdhugbZTub4LWXfFsY1rzi5TGX4Z7GMur3FOcPJwp6URzJU
Umd1GEXrl1cezBol5ZS20h1Dpb/JpnW458Az+CRPDIPSliuPfsmeT8YY8MLkrh0QtS6UNz4Ncgfm
UL5Z6HU2ySy8lPH2WtX7kAn1jX+oeI7YXFb+A6d9uhl9G9GtwAlNZNh8gBTyId4zbVczT24aW8Um
Op+s9Hx4A4bLN5xWKwV+0/yoYT5JyaPgNEt+eFtM/rwEW/Fp3VbrwjvXn1zWnuFyVKDZM2WPKLDw
mjGuHnCHhRtWUcKeR46QP83bfJaqdiK5Mif6XhFBu6GPPg4sFlQHsNYPtXiT1Z5/NWBA0scdbtQP
Agqv7eMsA2RMLd/Iq1xoWn/mK8j34TkaIYO5LXpxGLiY1DJCFDZzTZ+zvsEWSiQlLhG4FQYd3/Yg
XJG2wkrlK9ZAV1n1nuJHR60kqGvuV7WO2um7JAjXEybAdNMYDk0twNhFfa4w4ugPBe2DRMYULC21
w7t5Y5O+QP7M0DDMg5wM2mbZk5diPJ7H8iWDVQyh/G0mT4pUA5Y+4K1YAKgBl7lpNoY37ecvX8ru
SzQn7G/PSUpl0WHZVNhMq2a3Q1ou7fX0xBBlUJboP4ctcGwrnIsAxZKOyCvTac/T9CG+zmh2qe5J
HLE9J7cORf6kHchuAa2S0BCRXM8jOPFoDbbazacBueMFFApe6dGvJVDu4CqccTyzMhd7qA+HgNOV
FbEK7lAE68Pgz8qV43P1D4QIKUjy0m+Tvf4TU6vxGLGj5AT2bYXrFMzdqWRNM59g+5JxhLX+J+fs
LHZacNtI14O16s+oPuvXjkxHVv7aQhLdRHOIOSHUboMdmsG8XUcq2ieHORCVe2AeG25eBvMoicu4
X3TWSlds13UZ5JrqKjxWwHdIN35hvOIMGPCIUdMenNY6kODI2wqLAynyQH/dHE0jowDDCjJICmCk
5OjYwufVyrAUscG6imgL4kPf7XjD7Dg4t9wAZwX7HabXGegsFwvzAdkzdUcW6cwYdbuWjtDsWRsk
rFNYCPdMUEvlMIw4/Vbpvv4c6h/Aw7pwobuHBA+9uLaVH6S3csVFabgeFDvSb6odigCTpTEDMs5L
TCceVfZEHM4lFWnsPGvjwyLyqVaD11IG6PXug4dmKxNatyQCG/sUuzzQZ4tKVMB1qnZ8FeYmfYME
OBhbVVsR9xG0i6BZAvlN0Lmfwotgs7a0NU6uNQvbyuYEbKqEzdNeZEGiHOrXhssd4rlJpNWiueqk
eNKDA4e/RDVzxLH/ySWXRzYXcYTYnTxQLHpzCiMY/oaFnIVTcUPlawBTQ71ppB4PaoLq0GfzwzRl
7KzMxn4kEMS04OAGqtvEhzxa+YTNSsv00B8oPtLsrC9iuJxSmOaLckunhe5J4IgUEFm6pMKS5AaR
uFDdRsld2TotsZ5yrb4BCtT20BaHikbt0VTO4mspzKfQwKVMblT7ZVrB4lwKsBScFGI7vwjOoIWy
9qmn061hdX/BEocvb1AOQgkufjuy837K+4V2HDMH26zKyA/yeXgZNKzVzbJeiS0e1290kIvxtdWW
UuFGGNL4C90jgi4yR4Tq3V6a4ISYhIY6HwX3U5GtfVbP+srIbV10EEk9XElBdoLjfWEis2sDFwZF
HsHO1dLc9Nt/HM9MeBZKqHCnilDsH3IkPYQcd9QFmHVTlMZtto8UliEurLMvnyL9tQX6vMuYBsHc
QQe3IDY/kMBYzF77NlDyVa4nWzEyoI81Pc2ei3atKQyrqwhvdMOVBBqsLt8Mxp/yjWgnjjU7pwCG
IWvYhVUttat3QY2lfKFGS5+8N1VgyCD+AZzKDaldttCuVks27Ada/S7bFKXb04wEULlQiPmyDtKb
t7euTSktc/JUOC27dYQpXXnjMKvdJnRNee81jC/DlvGHUwGAPEtVgXyTdWnsteZY0WivdmN3CbWz
3z9MyYva2XkwukHwqvAGqOguoMCkaolNC9HBXgJtc0o+J2XVXrLX/q1M2MrP5GNGyR3+U7IpxxVQ
Fmtb75mVATB3JI1+8P/glJzkx+ZMIwZjM7gKitF6d4JUi+zBIx67Xw6MF5EtHFIZTrddUmlDePDO
iEFMXkTAECQgSrQ1mmQbINAesoA7bmclH5p3721yhr22DxjdQJX7EiMhSkOWB++me/DX0wOIHCxT
FsGRPt9It8Hj4+tvqBdwmEOg2aJ/ZK3Mfm85Be/YkM4iBcJVsVGX+ZvlSA5jJpO5XT755orE6EeK
LLZMaVg8qBo7jC2kYfBUAFPw5dFpp3BHH9Vy0LgW7K/WgSOxRoFmIiyqBGfADPbe+SzorZOw243p
hjaGfvF3sKEf5XZdwqRy8UNpFOZOjKbqa3wYdrA3lDWwH2WNDf1KhAWU3IDhDJfPglyck7Si4s2o
EHO3YZ9n9Drf4fuSlZAtq5dsA6ckggFVuuIcv+DO2rlt4apEpaIlLM837wjYYm+cBEoKC+OU2/lO
HBfDDb2xYAesQuV9+jOwvQO4vRoeQhtzIKaE6UV/9d/aR6R5YrCFeYxHfM3oc+BggUkDpgeDu5xp
f8WzdIXFn8M+O+byLjftCnwbGS4gCeGlAaZCWB86tLZ6YV0hBPZZbLn5AcbKPCZiO2fMPxYQfDeG
Xb9Ez4yiEO+IWnTxFzTKJowYv3c5GGJjhpe35VsRPujhiqtYupbqeSzmHIVJ3ZjSD6susyLPfSFW
eLYwqLP5J/+Oaqi4eGXrxPTHCkHo5k1MmiP6qKAz0BKe/58DMxRYFK2ivWljibF9kDcbKDcxY+Yu
GBYJdRXei79JgcmbWOLg7Szbff9iIEFgTWs+p3tQ95qJRXt0q2c0Cjk8uwQhOIkAhbCjmcWuipYO
rTYTYRBBlIv2opqr8SBj6qUxg+RUX4jQIZpN1q7lYXbQ9xJXa/TIcpMd+vgS44IngBlHkW1YpFBc
KPWLm2zes6MksUNeBFCj4FDNEA6j885ZIEOcZBZwaduM0RuQpGSJH+oYrPsvWn/smuD1GfRNFv5j
0rH3NKCskfWAxGIRPrUGeJK1eshhus2jt/8IyI/xyhle4p/wuSWNb5FTfl9JnxrVk5W1JonDA6sw
ggzex+MbsC5wGwqKCcZxIM18HKioFx/294IxDnUBK469VIKqhxSzkOs95QCZMkpgl4tkQ5sJfRDl
AxRArBAY5VF0wPCMXoobaKXahb6trc0Ni/zbVALqgpYx+1Icr3jPL3AUMcXr8W5GjE0r6xicwI8R
f548m8xVPWpVjJIL7yvKJDvepGa7rxVNIXOcXMQVAXKvKBKpFCnz7iV46iS3xZMOyfiKyQhyx2iV
r8UTJdXPJrqw0hLcVD23zcpXj1a+lWpKwtAh8mnN0BFvrW7hgYrrNv1Rejbh2y0IXGB7D8WPL7S7
Nc/6a8AoSksczDpuWiBKw9qPznGLeg2wPTv3b74BdoE/6VHOvzU4bo26V64D64lHA8B4d4jfZfa9
5F1wiqDihQyeLr3KpkmQ015+Lj6Kj/zTOmjbip09dY0TcgHUAkp5S7igW7CWi8FmqfIdYRgBiBye
gQjuODvCNdJv09VOQ3EhCDvcNltR+vH2DYEbxXNhz6uyk/eQKWufuF4YeMpCGpDRe99lDSFInwcD
pqQEHKf8aIbN4rtZEAIzrX0QuKlBnLQt2AR+sEWfDwtbRrf7aGDnQx2EM7MOaLrthnWzHtAikPe8
7EjOgLvP8vZgHQG6AXfNj7HxAsLIdODVoTBdIN64Xa2j/0a/KiBDQHwVb9TYnt5pAOnzaPsUPLOE
Qj8MTm5JqkZJ2Ae2WnB8UOAY9jvAs7hMqYufFEbyeGFR/CQXQGYfD5VKex6+ZAq/b8o1f/Q2YMWM
53A7PHAmfpfRuUOFW0ZPqr81rg+qwGf7LJfkkyyMGecOIUE4xltMg8zInAreGSg3QEm3g904EzKR
LC5OcbCGKC2LL8D8lmS04h4FXy1fmt5bx/2msR6MXNg3gn/25waQf0/+uf/YKzGAgWpkDSkCiPZ7
wuDFBlh/P3eaxlYwEHh1tD56OkD331lluCvQ8bjx3MIKximjNTqruuSKkmQ09QC9f/9LOv/066bq
43+NxIdGzGDFzN25++Pv/9zv2qjYKhj1tQC1Zck48M+Pj+VK2vj9NhTBDzRz7NT9H3++ef+dV8yZ
VoGpvVtohmyd7fDsJ/511z898v4Hbc51+nWXvAK9m8T1TdNMxH9VYNOoXWNILEnz4x//npt1/1Gj
YS/Z9x/NeyyVgfkY6hvI1N/v3v3+Nn/9zvLngK1ft+/3SZMKzPfoO3/6/a+bv/0UpAEMiflZf/0l
VgNS1Gumpl9/MJWGF7nfznvWZVJRWKv7Q/7w8vePjSIUgNwcERaTFWbKXNNpYXU2yiiKX3MNd44W
6wos5BUxq1FXrjXNCBw6+6IrKyS1pvS8woja1aQ8SPfQsv5WA/Jq5zCzWFE3Ai6eFZruRQXFtWmY
2nUS0EJfwLvbEDdFMprRuGOGjrIRKaMJYHlaKPdK1S8VWhaWAC08mIPWRoGsTbS8GQ4x0E5hZLpd
KklUjDvV6TAMiRWygtgzrLWiIZMN4udkDnbTa3yAJL31JL4Vd61P3AFvUYdHxZJmL0N0wzW5Sz2W
ZyLBceTHRRIYTQsIOGtLANxR+uL7rFOocvRs3jTT2gg1sJ0ctmbQJ0DtK3LgyKvDGOKoEmA8hSS7
6Z2c663RAjrQImGrptVjEQrvIvl3mQZq3P/oOwKDlYx9MwMOaXnTPTYvxh8m5ETp6WTqGS26d32i
qEPa3jDH7g3k7yE1w3xSFcBoYtSR7ADovjKLQMXzfcR6hUpBB6e7cAiSY0/C39gMWPYK+QslyUH0
DdI5kbDKpAIO8ackbf0++czmyEDcTCwC5hjBtP0JMvODNnK2a0WCBvM5cjCYsweF9USuHEUottON
jEy3yZ4N0gqlRoKpMW4Rk2zSlD7L5O1JD77itz+PWLBDUg8hpBBISEeognpNKmJKIlHV66zFGO69
ClWjKj+2ltuZD/ocqpjjGGs1Eo90c+dT8yR7ka/po0b0J5HJKMnRh8pqKxmsYTFJAJjVZV9Q9Uj5
zhRSHYuoBVtPzOMwqaz2mOMBMc4xkCN5kM0cDClUREQGEwEpDamt4xwfac1BksVwKedgyWlOmCRp
EujLS1pU1EGtlmoqaZQGqZSSjx8uaIVdT17loOYZzn/DHeYoSw3QvEm25aSysMQ2NuLZiL7ydKnK
hrjy0/6x+B/2zqS5cSS61n/lhdcPHUACSAALb8SZlKhZJWmDKKkkzPOUwK/3l+z2q3aHw8/ee1EM
SixRIgkgb957znd8Vte5dzU9p1OHMSPmCD0QTEAQ+EZLmJ+Z1+ekM9+WGpJcI3xjPdrsJwvxogar
OnTF8o5XkUuKsNDKdCT9eiDX0Qa+sddn+gRVj3xPLwHvHpD4yZG0saz+JSQJtCcRNGQqveiI0MVU
z0qNp5Hs0FYCmfXHIiJ37Wb2okcvLo+FZUM6Dmh/2JN4UC+tjiPNdTBpyiyzFj1MtcR5tnV4aeOK
n82naQffTVaQbVrxdqlmZJGdT8K1wu3U8OTBPLN4EaLZuzAVjIa81Ng9WpjxFzPcovANz4hfTwEB
q9YlaZXNQ17LZ9TkLUJM1LdzE90so/tTlsgXVEUdzURsKYIGBg8UI2+ufqWQEebQHm4zs/IJnDgj
fr61moz6o8UZ7EThd2hP6fU0vLoWlzmSd49uLuXGsplux7MFTqkN4FkX3y0Owz6YWMV9/77VcbSw
OU3SaR1SalE7k28V6TyxEERrSpatxPKaDOwuCjEBcEbRy8SaYUfug62tX3KrgNLpLufaMF5iHZbb
MDZPZADW06AjQ54uoe3MKkE3DkP6Pk/WjzFG/iXaPtqZBjvmJHYxJ5DQ22dgBkIdENEBXvctIM5A
YWxSfYuYeN+EnN/qa2zrX2HPnMdlAFkcbR0J3DgJqSQe7A/SggcJQ0HoAGFPRwlXKRMXHS4ckDJc
6bhhVwcPG1x7ILjghEQueReTTuzW3XNTTmfe8/PSin1DQauGlKmpYf6IfJpeWfAU4q8qdO5xXd8l
DtAso2RhaL3FvAqL5NtRj3alYKrbEnNEFd8Jx86QBud05E0QjoFmFqAwXRnuiKJLEhnsZFjxxvzT
qHww9Uv/7UjaW43ObybHOdOurd6OP/x2SQ9Ig9XJI/V55vqd6xjoOsPdzzVp9vrHbki+exyfdxaA
sHaJUKs7AXZvvQoie6i2hU/UdJKTK512zWumY6g78qjtO5tOCPmjV1Hx5RZCrH5Jh3FBE7/l/YeE
yrRyTCAA1WzCwMP7iVD/KIp7I2zJLmm6M+pqrSqloW5VkOlE2BLNQNhA2BcvRjx8uHiUYd7pUZfu
1TkkoBV5TswFQdyAE54THc1tMJtE9imIxIWNwtyTrO71RH5VDg1LeTBXdMx3Ca9g0sHfdU8TxEfb
q8gEt3U4OFJccMfhBPkrmK8Sh/QDHSVeKtGhqXZ/mK1Jxa4Dx2sdPS7b7MlcxGeFebbqhiOgCKWj
ymuX6kmHl3sWPq5UB5rbJJvPPbvPWIedVzr2fNQB6KWjo9BJH7SPxkBQcMi4yWTMEIXkitdkqAOf
CW8iWo6Etxdrz54/g5zulNnRMirIYDdGGvqZfy6GKlzH4xDw1zInKXV0OyoxGu014XMdcUqjA0VN
drQAfHE0Q0ybVqLUOgkxybYWSRvoBDfdUH9amdz/r6XsYkz7/1jKhCNs87+ylN3GSfV3P9lfP/Dv
fjLzDxxhgWkKE2sYni3rt5/M+cO3PMGj0vWFaVu40H77yQIuSzKwLQKmkefZv/1k/h82TjPMAti/
LM/CoPbvfrr/4Av87RP8P+VQIO4q++5f/8Xhif6Dm8wLAssX1LmW7VviYlz7u5ssnIxojEs8+mWc
w1N25tswAAw1MmEpisj9sIcZMM6HP1oPNaw3FkkoV2PnvzYY5fFCYT3ppyjctHRtm2hm5sbjgU1J
m/njXV4VNMcnYptBPdHp4GR1A5CQFlCreqQdY00Fy3VIOWAXANWTODgsxGb0AjlOTlCVa75lmRlv
vNJnEvFUVrt8XuJ9YaH5XTpB42EQm799en+9RX9/S8R/8pYIk/ecd0XYUuqP5e9vCXG5LQb9wMGq
TvUdicQGSGyc85pmV2UY2JGEYMBIGaQW+2xG8V4s2bthkZaTEhHazrzSvtZcQ9DfS0pAaA33pcOU
KjLyDf1Ry68D+Tp72OH/67/d4uP7xwfq2zZroiNdaXq+dOx/2APDWFBWDEnDwDp8xWWHJMgucCKz
yBR9UDGGtW7LCWC8B/ayZgjWeM10cFr/B3rlaWe1kX2lIgZA05Q39Amo3JG5DHjHpaJVnnp4pbqE
FkfzMdY1MhvBBLeCHUDWibrq3Pxk5xSRBQpR9Iz3iQUlsDTarwLKB0qn/tTkCYTJStG7j344YrnJ
JuQ9sSLgfoyevRqzTpVYBxNPxtUoD1aWJifp30WE3uMZH4ZtEmTPy3U+hiAqqdgKI0R75VM2G91m
dOroysYkkCUxxEnno40X4uvk+DkjVG18oFv83GqKb33DajddZKA4kWNwJftfIgYbltOp81N6ehHo
i00sij3gnB+NHsdaHV6xKgPgabzUTQ+YXBif/cBSFHu9e0sttveEB/JjpG/ShzFtxsG8biAmEm42
MuZGwDM78qkUPb0KVcDO5UmMKqJRMjj3sAQ+oxCGisAA76VljjPB+pnNT2pkFkYF8BM2qeVTbIRN
f5e4PvOgmnZTiy0oK7pTVvjbKCeHZpGwXemnVK1DepFDmlNSAEV1AAuZsQ2SbhE7ryx/LpgmVtIF
J7jAxRjG9rV2Wz5LKFPIqZVCb8Jkn65tDxqjgMS0gj8EnTQFY5Xkvn0rwqFhxEo6n3UdzQ1JDsaj
b/sZqHpYTSmRfoslrvJRHQuv/whbJv4xsLce6WCclD+x84P/70GbhOZYgoNY6LZhDJvr+a0Yn9uR
XmjelC/17BCN3H145H5pZ5BHnvnV2Je/ujS5FzEbCytJbtuMBTYZxh+yqd8WpLlOyDjT00IlgxY3
GHFq8FMN4wQrg/PqJQBSKnEDYIItVCp2yQwYhx07Qyv4y15tAepdBo2097XOgSZv3BDjR/nXj7cz
EuVY9NdxBUSRBp2v4CJl7acn7u1gPA5B8dxZYb6JTPXTsFxU38Mxs9PNQpu28iduFmYTCE1URP/N
n733eEasQZV0cIuyvtKsGsd0fviZ95Rn5OMYy3Vax+YmVkzk45S0pdJhRlug10uqh1R2PyvRvcX5
uHMiwDOcSYRsDO+9v7dLAGGVxwSq9PedZRG7GYTWlUmH30O865XyaaFAQnz60fn+d8jf0ubzsXTs
n0aHr1HQ4IIqizdYBXfJ6L6mfJ5WGt9mYXLK4H3gbHhWNJSaMbrzXPczdHkBpfPTmad2R/VENkr4
4Kf1TRoglDCjFBWT+5A77aZ3ipS4L8azka72lmLcFZH1VXLmoW1WwdXo5M9DNm+lSecxlZrYbzJ+
wkuPxoI5MXvJCvhC9QBbb2tlWGyWngC5Uc50DXL7tiolkZT0EcE2zJ5/l6jsPpXzGWvdvvaAstc+
ImYXmaqXo3YLgg0u0fOcsKECBQZJGkRvhwAlbWOd2/wh3OLaKONHUAbtSs7quc5xKMP8wPM7mXd/
/l7AI7B+CaUeo320oNrMPNyJzv3c0ZZuOZXaIjmEKAns1NxYtKUWJ3obmwql46i+SEdHeBsyCTBI
J+mtu7C27vUDaeAxpqb6U8GH6ENgtOTwTC1d5JDS0/fffWVfR/4pzA5eF+j22/i6HGaTiSYlJMOE
cFfli6IGNldxM5BgajDfM2u5q0SIe1q2ly1Ysx1kzP6GDPo0Gcjy5pIZ98CQOxzFljPdmgFiux76
kLtxUqwSmeedpVf9iIL2lCXua59zCfMXp1nLn6ZXJusmUddLAve4DNpNSVYvxipSbsuOZJ/BxxfY
e0/0VNjKIVuboE4dpoAYCo/lbeVWsG5q+wXAE7Isa9qoUkxb27Fv87p9CWOF3Hr0VlHpvVjQNNOs
+xUnXnMVDPYvm4SYqqf/UXKnDRO0AOzyLw8xzHioneC6pDk11z6ayNh+FzhaljovGcJF6zhYci4h
BpPdAjblzAhcZgtV9jJ+K3u4l+w9VFR8SFOZR9Wm0z6R8jqYMFZEiSL30x7B5c/ubdQjWZiL4lDl
w5MyEBVE5sz1hbVntnjNmfWJaZeMorCC7j/6V57tvmWqs9dpKH7WBqFV8XBjh8j2Srsqtwqwso1X
iC3MTeElgJSFi9yhnY3VMKMfDWbnhu7Kbpr9x5TGi+F7r4WPuHwognj9ntbJz5m924Bj7yfgwau0
j7ctDtmr0GFGXBMtQtvSOzs+8+GFbn1T9/Ju8XmBph3h9Kq5skwZvu0eiH0iddcLnVBCj9+vbUym
gs2hXwTA6kqgjn0X/Vp886mBioFqj66WPuANQIrsq9BmmNXadBH3TbL6Sswa25hVkf1od5tiTneR
FRz6iAk5kBsE6u5THyXR9RgePEWMa1t4dyZOeYTv068l0Q0dMe/ELJ7jtsM2YkRsRAVxVp73NJGK
kUX+UfTjmVw6hwmL1GSwEFKBz3WLDTd0PrnsXA6Jm62bpzdTOPxYfHzCVYV7zRDXU+885gpWbZ/1
b/qt68OUJCE+DwYKr1Ez/FoMTmLa2q/Qx2gvlGy6He9HZBWPhYfOaOgtcoStV6/FA+k5eqCV/xrL
kTgKqu0+udjImlOQG3fTML47LIigAGwyV8tnWRLeMeLzIs8Hiy5c0QmGZCzBy8zywRDTbVq3ZGtn
T5SfbEPVUxhjgnQdpo7hEhzYRHb8FDZy9/ny6lgeV87MADWf84MKmpMtEUtnwaOfyi/QERzzynup
veR+5BVKBx5l5uz98Czn5tYIWv5wB4QEWuEwD9CV+8lWBUF+N4wfy8iwNcoG0gPJPDCRcsl68tBs
McIpZg8qhETGPBX3dgXtmku9NRPJUsLz7ee3pfHgCE8WWFnSHoBXMSh1Z7I3J3o7fcvECYgXaQdG
ujcklU/QVlso1+3WX5KNUxdgKQK0h56gZVAxiG1K0RE0g3K1BSXfFmhOh7G+zpz8yer9EU8wO5jM
sT/9PoXtSArJ3CzTbkmKZ2HQ8lRGkoM48p9STX0qYYQP/dCvwgwxC56GMinhOpBeVEWc/tZ0oC4Z
9kEZfCURQsxyMeEEpbzx2TShLxEkOmRdiyakTjSnqz2DkTQf2OmzEEbJfVMwWKUxhGCoRLgyFkO3
qhFI5N0BbJKvmTGrLtTaDp/emxLWsjHpEmLyJ8rXY6jvuBCvRmMBpcWcOA+LG69oHuPYA3O/QCoY
CVkfck0PcDk9aLshoVp0Rm4Y53u6RgxYQHAX66rTYrAJE9iob0wfGPnvLy/3rFmeWjklu8uDE8RV
umCYvS8P/vkD9l3eLorKCEfZ76e43JshN+MwNe4uhrhqMoM1pGXWdnsXR4vU0FJrwc8VN8e4rlJM
/CiQDH3AXG6E/oMuT3T5slbirkxTInO1x0yNLWK1y93MDNlfhHgPfP9N6WFgGdvhqgRPucGLbBxq
Ws1Fi3oJDkCzS1TpHDxwIlds4Ag37stHz4kw5s/hk+OSdH55ev00l3uXXxFZDM2Q8PLNXDvhfMei
302HEHdp1pAuLWmmWgXKX9VMKHsj7zB6ExqhCJE7zapD0JrmKdRyKfpNyzkN9I4JZuKO3jjBJM5y
4pCJb2GPxrcKjMfWmBmANw2hJHmNgiqyuvQch4TmqAm0Sh0FAWfl8jgpFgUV9uLBi6J83aYDiYsu
zmYKadISJyJOHFnV8PEc994VVkI3LwOP4oCXnzH/0qOzbNhxhCFWs3FThX5D3T7B9ctSk2GtwWCy
eqceqQ5OFCTXhGO/9IWhqBLLTZOL7WwVeGN6e7kzCooHH1havNCnNqza3WYWv5/RQHQ9je4b/QV4
bAvChIIqtWtDXIXbvMvrQ1IwUHCM2sFjlx6DmWmF6y5o8TuuD2XNUtEXjP+72M3fFxYkEJD+VV4D
Tm70ddbxAZI1UXtfOKAEhdXCzpraR8cS6mZa2EyZxUyWBvhrAuRm0k7a6NZSCXt10j3Z4zuHbiTt
ow9gKTCNuqLUKD/G/nrJjOBYOSxgnVGUp9KiEkubqHuOZgb+2IipLj0wcmE85q+eF91XIbIeAQds
WyVj9DQt5bfdcP2eOmSqqu0P8NLs4zxOb4wZ1M6bvOWGQwTBliCpfQI4tpdipMb0/NMkDe9Edzhw
0weoWjRP8vKVLgzbvRoXmiPHuyxLg102RB9u1c+HGlBMrrz4lIWjTrtH7lr3SQrrtk/Ohs0YIIxU
ux7ArM9LMz8ZktjprBy5WubiwQWV9BQZgJqNcYDEK7TVqpN3am7tlZ/VCxDplIq1TFHt1fpmNJEr
Te64igMLWOzSi+fEk3dZPRX7ZFA33WzUd0EQnqfUyveMeLtTpKbn3MuxOTPeXRbvjgSVckgfWssO
rpNc7uMI8AFbk4d5xo6etgi+p9phxoBTyiyycTu5tn+IVYQ/QkaCrGJWVbN5DalG1ixi9qFz0+CQ
j9WG6WV9rjWcxiki5yBzhYDbRkaYmXujgyyeBXkPXwQH3/RkdTQeFkfeyCqOboVACQqop9qpEZaR
Q0pHXIS/0BrUD5YyIXqMoIAY8TK/c3nDrOVtbFW2T/odBIsKGlx2skcTyglHbguLwDDt5yIZj3Hs
2gdvUrA94/JHuFjZA3gkIiPa7jTVbEHNIsEVzwExLpBBhgIxCV0ZFLlWhpi+DKezq+iX+FLdJ7OF
sMNFddE4gM/pb2ubV002F2DgK2HExil0Tv3oYxZr62gVDcMXmMP4dlD+W1jYL2NAJaOWltz7ub2/
WGybqIDVUK2XYbGJR9c5JPGAm26hOHJCQR8iebeTanxoIlwUfUZIUBndp3N9Du0Cc03ZE9UETSle
8rVdkmDvk7Fm2UW6cZaXxUSJAkWp3CVpfqRbSuul9xQNBSj3c39ypmw4XdHjbCGGFDgGl8Bahb6j
dhIMG04bu97FqoQibsy31NPpFvu0f4A9sGRDcGua9chanRv42OdzmC3i2OYO8rtCBLukD+TZlRNX
mbacd6aJ4WuQ5TOM4Nd+ZGjY/mhaI3kC5LHG3TXchTEaPkXBWJjugxmhjl6i3NmAAN40KNkyj+q8
byvQFzC+14XdET/ohgU0Ov9XVJCJt0xDc1I5Ye3uAi2ByRG90m0d+bTWpPMM+LTfj+7I9ogOnMrT
YF+bWCLAOAHneG5FeuONeEwjdDGoPld+X5+KqkY0nWOZrjqTcDJsMh0HJw4WuN5MgIPg6Omby70E
C07Dkmw0BgEHrb6LoJ8tcMjqGBvHaEz30zwW+zTA6hWa9JKMVgUuCdqk8M420qnCqI1jHjffpYHY
rjMNcUzpFyP2JwE2AbGHMk1Hjvx59xJBQkGTHwtMn8BTw1uR5zbqpRmaPHUJ/UUSuxUYd4cgB1xY
abHJXW8+xp2DZxAwDjsMVPz6W5ebuQuYGdPqyPpqQkwId/c4egLPwuVuVjXJwUT/YxaueZz1zeWe
cBWw1bGf/vq6RxCwNjUg4KLucTRm4XKvZB9Oha+1PVJFSLIo1y4PDEkECFOlaEgGeAeNHPHJw4xe
mxV24sv3wkvp8vthydq/ibrsncu8JBsHGd7vBy9PcLn5x/d+f2makIevppaMGlijzMr07/zzxqOe
jUpmQr//9+UB609Wgf6Pf961alq2bsz46fdP/+0/Xb7pGwiNOJ3wAP3jFVwe/sevCHxcKiqK0Y3q
NyLWMSm9IH/89y/4x0/8Z8/y+79Y2KsLJErbWleLXAgRgmvSRHiBThgS/kSnSRSXh8mQ4W2/gCrS
Fv2NZx6kZlpcbjyNuKB5StzL5WsYHP1RdSGtuzBnrj7PbN5kAfVFjgOr6Gw8Eq7zJAMAAoyjKwrd
8DOg5bNxq7kyNxziMBL0odBHLRt8mLVEmYr8MeiXYxGqZmfYRTyf8q6lKaBZCxdNWgrkQ+Gjasfp
V1yAB4EOJaPwZhBAM8hAuaKwYIGc0clmng3xhWMqIWm6dcdnJ8N42Wb1Y5J433FV3wb4oSM7uKus
6KescFJYsMrpxH63A0T45K4BZwLSJPHWtUwObLtfxwTtNqMCRrX2h+wMsl8Ns0chbPwcUExLiG3I
3Oo9UoXPrCD9bKmZJMbG4Kw8whyu2n6+sYkqDSUFcGA9lpPzTHTQU9zM9WYQ/t1lglCGCR3efPq0
yRWMKnZGUtQ/WufLV3RyXX+8LcxxL3BzmXSAzHYC6Rz3X05prGI9xI7JrDainbDQLerXTER5jflX
WP7Jc9OQAjHmt+E7o/5LB7VVQ+WSClQ+Gll5mlSw6sFEoVG5Kl3nVrjDS0IzLKaZnjcv4+w+IIoD
8A2Or0+MX53vmOugS25Fox59a3nOqlHtLYc44jbAL9h2+xo6fE7tlmVhdqx7clGLYH6oIzmex/Db
q/AlZg0SmpgQmTnEY9ZJ+6aJsLwnsqfuzG0dv4kzwVlI0rLYDQT5s7IRUTfTsvVPLcUWUCEf+TB9
iKBZ7JXHNQmbF+U/cjosEc9zNk/fgq0pg7TMt99nY9o2RKRZQ3hu3GkfjMFNX6KCh3FIeX42/fTJ
sQISH6rg0VOYNG4aItbKfrwBuQR7Yl4H/fs4dVioJgPDVnOdjRZi0sh5qdOXWqQ/VBjjDIdSDN4o
PRlDhydsghFHE+HBFyIEdFV/VDYK86ALNiMXkp2d2kD3B2Iyp4bkOo4eGM0CsSNjb8bWDJP0yGs1
1AwhCrsCWlQj8bUJX85839oSFUExrTcysmLq3RS/WoOMGZBk1arb2zlg9VijkoqsA/6d8gbWU0n/
aWYvyE796I9ESTwERoKXb/F/Ad+7dTxEEkIx7A81CKUK70UbonkoyQempfjk23LeeG74nFTEtZnd
C5uyA3sJeVWMfHaOCQY3cty7xOYF18pF/UI8HWFMX1WyzeLsscqDb39CVTdW9THIclycC6iCMBDv
nWlDxO7UeslwJzp0VFeC/IDFkw3+D0etPfr34gcEZZqShUcjKE+YSHT4NU3VgGhUxEBmtSZAs5d0
BpTfS0PUBO9bEGWvc2AeBoWM2aVruvAW1KXhrlX5nrPIbYU+12pZsGk51q511v/CdE4ItuRsmWsb
GDbrq+G2TxzwXGlkzKGlaVfZ4K/bipZdk9NlaBcWxwrbvtNiFlcmQtgkhV0TIzArcqKVp3pgeiMV
mXjRuWBUwGrmeVQI0bU9ITYLyrU5GwJqPCt3PmHa6N862j2nrspIkPftmVfbqnWV4aNZdC6tn722
tEfwHbYkqrfNY5h7+D2c/DbrFtpNxmuhPAZUE+eV9GjYyXdRBaD/9RtppSPzL7c4s1thqhU+jg4q
fDf4bOmH8GlY72RstgpIexHiclVfPXPINssekqDaeBOOt1BGz3ogzbSruer6GP8kIp2WgLCNLDDo
ehns5KkheS0MKemtbFHIiRD3zVN6sH3C7MoCq0PQ65ffe8nab6jUW+zFKvB2eROyY3bYDypgWx77
k1Xnmne9YSDWls2naOJul8JmJ2Pg0DFIa3MsDZFwmPk53+CoAQq4J3c0bpVu2Pf6jCyHQ5lXRGMN
OtcMY2EcGJ8iTq+zvPpsdT9djIjJEKxWpxs/iFbuSIpgbRvJzpMkU/X1IRSAATiDWtrOhmW9jAmt
G8hWb6H6VsZcEyRqr7uqPU8W410yFqBIgGWndWrKb4RGNNxqRgd0ZFZ9DurdhffOzqldwUg2Qdz4
OoIiLrKtQw/2akjct8Riapxmn3Yu8o2bL3QE0xrqUzTdL63/mXENrQ33GeT8qSAS7EpY4tYoRrUh
JQkg7UCm3gBFqO/4m/KKN90gqjMs5W2aYXSVJWouXxFiFep9kiRxkAoibS4fhfPEYA1uSNAWXKhm
DoiQfLAiMB58TksEwpDL+nHksA/BbttBhsWZVN6vNscf1kRMdkBuKBbRiHNANS9ZfptXJEPNyySu
SEGw7VrcDAOGAlV7m2yA9l82SItmhPzDTWDOXPhSiqRmoTgQefS/qpyv/44qB9GM7/1NG6FR0n8h
ojWr+l//RUeP/l2V89cP/KXKCcw/LNfzLPQutuf+P0VOIP+QDqoaKTwr8AQait+KHPsP15S08lBU
BBrw/Jvw7Jh/ECkVkDIHLdrx9E/9DxQ5SDj+QXg2AyQc4PeEjW4IyJutBSqfPx+SMkLBY/3fuej7
sfQS/9jY2Q8ktOwmgQx31ExDEzBCDdMXX8xwBozuGilGd4prWi3eLH4S75lsDB06RHwXPFRiiGr/
nZINMeU67bLkOeESj5z9e9bxRbPOMfLwWBNr5JBvNNA63ns68sgm+0jVvn2qzfY6GdFeDtNz2Jpc
ksqsJds9fxKmaTNVhWzToURkdT4mUZJwNqIikZxNx2zyH52azLK2BxObASmhnXUdtbiQdHCTqyOc
bI2zdEOn30atTcfeI4/XIhSuzAgyzXP5Iw7oNVaioMq0kY2wVpxdz1qnkolTWDv2fVPKL0+S6tbF
41fi9rg6W/c6CXp1cHyknDqOyss7kAwhcESnso2T4yBomfq3KbGNc0IwyAgQc+VOBPqWlnrOGOjX
tnMjnKH4sAN5ote7j5jY36uwNCnD+oNva21MkTHprUS6CwndJcDG3EYjPIKWzC1fh2/lkCrR7t1O
ZPQmTrpqApWsR8z19uwmp7b2yGHS6pCqnpdTm9l7Jz/MfUSf2CL2y90HOgaM0Sf+fILB/Hj+kDoq
bNahYZ6ODyOr4eyMg7VTSDIUCWNO2z3PIhngF8PRzGOscKH7q9GxZB3pDsdQR5VNl9CyEZ/crIPM
quyOC6s4DpKIM2t5GHTkWVdtGJQDLnX9dJcn3onoVSHIqQoUueoes+0rCrtv20aXHk79CYXPdaqM
4Jpt+la+ZH0Z7ZZA3eQKgMmSxx8M6sZ1K8yjowPbSK06O25FUoubqH1SfUHGQc4QIeTMMHvvzHR4
Kz0i4BIdBsd+fW2Vocs0mhENyXgYYOl2p3ZbArvS/GW3s8kJdFfjSO5cRXCG56BUNaPwl0V84d7W
FE/mfwmyIMLqeh1bVxvevauD7EbtwXUjwu18Ob7DHVZIfvqbLFoqfAoQWaupR2RUHVwvCk4LvnwU
NT5F649qviU+LbqX6d7GcG7FkEwzDrBdYzlrt/ZfXcNeTrNu2RnkTxF4fc+aa9+MmBmuU+ubMiuH
ODmEG7fEDNMazIC7EpWUR6taWhM+idaknm/NU+HUw6EOWjJ+e7yIQIZXTiYZzXuFxKT6aaiu3QVj
8RbN/YSmm+aSNjIdqbMESsOzKUJynGr8tUlDNT/NeKQLsgB7a0KEbNxOOtywIOVQCyLS2MQgaCIJ
IsYid4hDZPm78qWc9mUgt7KGtu7OYNkdH6CGFRFHk8Fc6ufO3bt9s1VoSUo5Er845IQvT3kEeiVD
GUCb2RsRCxPaOL8nYA0In8RnhoWmnbhwWfNMOnljXjHdObkdolYKqJGW6ru1uMl+SqGGxAX2YUEZ
YVbdfS6Wbyc0STMrTlGCZZbkzXXiml++JDerMsgNDUFCh3OzRzfzyd/tYzD2aIcTHFM2HTQEoqRd
r6pw/S+rihAw9CJdzG7xjSEl/YLO2HQFiZbj4m+UGT8XXLSv5NzDQMiZ5ec9JOe2w3L40FYM7JaQ
vHlXquxsPDC4BpxWJgdRszfpJsI6XPnJAG5ZUWyDMJINAkqdtThnAzoTzJPUU0xbZHpHY5hkjTyr
Nw7I9LIHGqTttvT9fdAZt5LifZWSHbcCpG6uhjAjKsaIt+wnUfUXr/XSZlsWqmZVpAmyfoVhsVmu
OwHyJa8W0ljmX25E4rLKYKCLKNoWZASsZ9kyzuH4cRSvsunBDgF2/1F8kXiZ77KypZkB3Iz+DDHH
1XwdJKTaDEn5WamAfCIvO2cDTpre6o21OVKbIp1JYv7kapzo5rQV1ORCMLoSbr0djK8F6fs2UTGa
M2XCqZm+iPZgW6cC9tWJHb2w5m57dPnUTrTpeqtlbztfp2nMNaksPhxpPBtmeLImyLKRizYmEshR
jfEH7RAoHySVWml4zFvLYxqAtTnvokciXB6asWTHqkg6tx0324xDg8s3HmEMAF6eyQSF26r1UZ0p
bmG+jS+z7TORSjEsdYId9jRLKFY1kW9h5xRn02NCYwvispyuI6gabcumcpa7MGv7TTA011bYcfi4
uIrJMJnvCD6DkD1TPSZYzHu6JoxfvIDJISIVQqDYL9Qkp4iAmtdrSJJ2gkZovdneoWFDwtoBf12x
NgMfC2WHpgWpF4j9Lu2PI+IjOeLDgEPerEcJj6AGqUv3lDXBV/U2MPJnf/YRt4zNs2nSz/CjDn0t
lparblbjejDhFEpBHl2/8L61DCKuCC7IzySdcPEN++0k25tkqK8LGTknu4WjE+Fllh2niauq9HbK
4XlH9nmpg+koiCwisAIaRVLgZ0r2Y0jrSxpoIVSAOIeVvTkqQr6dGoklVQvMXKDOCsYeK/JCP6mK
7xOERGvSDNaZ0TQnry/22DenK5XgYfBbL9hZA8SO3EhWQYnrCWR3f3DRM+cJLT1y+jgQfFwrsfBv
6EeIfftoJPi+Yor3qzmJnkIvJlAcYcFOhkwKplgR6ztgnsfQlLvSunbDBoNXmro3hJ7pKdu2qQ11
TYAr8WCjexiyykUnC3SXv7K47RLKgCBz1wZGWrTDj34SRwez98GGGhKS87Dk10M37/D8RIzYIPI3
qoH0pe2pF8QoYON0eOzRJnpRLfbRcpmG5y1dmoi5aVhLAuXjnsavTqYeWv+X6GfsVOJwSam+fPdy
z9F4UA+it2cq5sXd+KiYDR/9AfB4U3nwHwMDkIKQggwnEnELDrOjrO33NEOpwzRLXdm1fcUoNd+b
GEhdc5iPl5vl39g7k+W2sWxdv8qNM0feDWCjG5wJe5EiTdMyLXuCkJQW+r7H059vozLLma68mXHn
pyISRVKWCBLAxlr/+pu007c4nr4k2YBlndW/abOvYr6VQ6tgGLA1UgGWECHVzay5OyizG3vEn1mG
AbyRyBspRYHxYoP0vbYBUYVn2Zp40TncBxILlYqmVDGBNm0xrn1tqcHhlWBPs+zkiMSPy9Fu14Uf
yePYWWAWfYLNRPO5zmwkiY3AK6f+7CcqPZZZytG1gI11XKLiAg7W8iwo3Ue8trERMDkRp6irjssj
o9Z+e7Q8XTaZpOQqI/SgjJCPy6b596PJMLUHjJLqHl5k6NIHF97N9AXJez6cvJ71JCdyCWl/Qhcf
42FXWAKeMPUrvLryuuzugCHUPsTdZUkzX0LSl4054GK8+vHcDkIHLxD7y6iEy1LJi/syoBn31WU/
RnT29UJL8Ooe9iJR342iJsiFGLE8bCRfb0JEK3Q8LG2F/kXvdYYzygoX+amG7Zh6mFrgp9VcQQJW
hxU4EkgTwiSuZct2eUGXxXW2cVkjYv1roCLsOT/RZ6tHPzamB2VjsRqWItvYkDixdkRmbUA1OJoQ
t4+W2ixP6yn5LghY2P54KSmZr0ivo85SmerLd2EtX8vyXTWG9WiRF7UznvIaXD60ann0GdvCRYxz
7lIGxBe1aZaN+151ANLhUJCDKyQG7gE9SpFXPeyRce1S7ByW1PsfG69OhqMge3yXePPnZQBWqmlZ
CvaxMiPYKhVaxhnw9Lhs3B6Sn7Cb76mYBwVhVfM+xE138fT1VUz7slk8ff/1KJcdNgWzIbej1n5d
IuiXjaNDuNy6drWjcGTtQwrEqo4nUFzxSe2ou/h1HewJE0Qti2zy5jnDtFt+2KuL3ayA89pqNPDT
m/Gc6JRXsygYgCzrxL/cgpWD8PJIn1zcEmr1vG+De+QOwW45KMuxWA5Un5jZzs6dT42pRlN+DEun
wk3ZiXQSwlWA/E/nb6OgqxJaGeYWmJgv/8RBvUXZ/GB0FTjvciKPrBrM5KeqOdQUBO7yhXAf/+2r
Wr4lAi167KsgszzQTvzrK1g+5fJ5l+nfj0/Osp3v3Dp8yMjugxPC9EGYvxapqwQHOX5brf5RpyN2
JHG0llFTe8Pf5hjIr41KeDN6TPKBTqep+MzsM0IKQ2ylMQMDem77nbme6zIEGNNhegZYZIF1A4ia
OdBwUnuYuE54Xf3YjB7uXo4enRS7ypNEQ9szIkTMYoRTjGsjsm59iP4PY7NKqy5G4F9rm95NC7nR
y+4YxDojEsN+kI28FW3xCZd+7pj4X8jZAKykeNfB3WYvP4/9Oc7zNwREdxHohAtqiNrgoH3JxD0O
cS5J3fI56PNnw/HtdWxyCehZfKnDPCV3ZfwInGcVlRrK4vVC0gziXcOktDAJkKHzZA7G0k6kTee0
CM1nJOAB+ofBnyh9nP4JsLs8ERV7Bhl1D0Eafq70CaI/haqQib4WGL6TO839NRAEjrtOvtdNEnGm
keA0yHaMGtYAESf3VQMnUATaw9S5w80CsIba2h8bKc9p/TYaH935VqZ4bfjMC1YQ6B5Da3ylIYHO
rGkXrcPJwlBEc9J6Nr6LAolpF7p9n7zKoNY4YvWnOLA+5Ol1cpNfkYjOTM1DFtA0eGk6ihVtQn4r
uuTRtUZ3PTr9wYrLm1s/QCPfV4aPGtKFQgfR5po4JDeGIzbyMmN0OWTnrkA0ogJ5xXj3HcT0bWCf
J4qMtq65JHTcChAAh9TMG6csP7ukdeomdHy8IGq4NZiCtgXhE8pm4qWx+qfGdr/1fAlziA9INwhO
RNv6VKfJ0c3ErUpb7K4mcwsZ9C0x6Kn72MPhcWg+St+BQg8NlchWjFNTDG9Gc4P7/ufJ90GdPVjS
mfW9rk14QCa8UiN08O3prgSGb8MC3fd4askm5YJ/b6AJA3pDKCZcJjFG67GKSRCxCsTooVzrVeRs
YwsTklI0t6zUMADCggC1ItDf62wkN8JPyApM7HM64XzmJvkjclakCtMRhugpQWae9EkA/398yzv9
gn3857l2PiW699WD9cmYVl9Dj7UehMkstKxwMimxsBP4A0C0hGVf72u7e4a6e2MvGZZ60yrQ8VjI
8YvxZZruRjMHxEVJD1KiLJK4tznRvNE4DAFulKmkcEy24qD3DPJMWFd4OSI6kNgaWhLnRjNDDTE2
z/Pk40TqY3bYNM91EPqrocGK07Dx53HdDlu5wFm1Y4LtY1RFe7Igv9Y5sWG+XnAreOhoepyicXY+
vJ1VWPUvAgetWmjd1jKgS7czy4HdoYRz0vbaodBY+yqYR9mDBNTKWoo4KtefGjfv1y5RFYhDsk1s
1ITV1mja+dYq6mQ0/1k/nLqmmTZImA8TybxIg1omOcyz9rDv1l2cv6eVFa17u3x2pYEXeI8eQte/
tziLkXnUX0pKLAYBqAXS1EsZ7XlQ73v8jGSIW0p0mxKm4F3Wox3v92bCBL/MQu8gEhsRtqMd46HS
HoURPIaCkWswiPhK8AHWl7UJH9W5edC71kVv9Ghk8UKDsLZDePtOZYH/ZNdXa65Rxwj045jdUah/
pC+eH3WJ/6+XUVnb3bvZedgvVwAStfkyWrXYz7X4mkdkds9YXnaoMdcE06ygUTac5b/KFD7gzGho
6wYDQ18YDZBmItM9W0zPR584IznbBqZe0MwhZq5LgVjZgZBNxOy1yUFjswQ3CdFKBipGeueuAUPY
Bwic8kcSumjVnOGxgOOLy8erLUycy2GKMhjU7EubWsgpcDaCN4rJZobVc9sf+qTHeSsEFmiZyvu+
+04CFw6Otm6tidfrNrETpWty7jAYKJ8bEOtHlrVNNHI0raB+B/aYdvVYbkyZlAfh+58q1qBj7lXv
zORQkfvcPrP6ewiKwlT63Y2nYqPlj64geDmQ6UfSpJJN0tsY72aCqXj3AebOr9xiHhsWsl22BDC0
z13vfueW3q/NEb2+Z8mjmqfG8a+JxZx1mEm8sgfujTE1WSeZ6TduA3q1ixtJKcstjQupsXH1HwG8
Yjh3hTKx77UATsWmcL2r3ndE2misMlS1zFrFYLAMQk2oZu3V6WoLu3IXnx8VtFRHtzpRk8Ccwbyd
2ej/OzjnvJOeOteUxnrduiXxSXIwN73c1h18VsY6EmnZ6OTUmd2wR6wKV+577XLJZzDovIJUKhOT
jrXLrhUtNlgG+Dla7+5YFeHXQlSMeLFLrEif6Ack9DMZ974FEybIIoaaiAPwGESthmBFdnO06ius
nxKkFYXQScgx7FvDIGw1uEl8qKyDacIQ1mz3NfSss0YXtrElXPpcPuUJkal5nDiApUov1fVXH78V
2HuHIfLjtZGNlyno5dnkrI4UgT0epkcJK4Pbl9HtwmOCMc9mJLowYpVYazbWZjo8YKbJwZfI2mZt
gyUs7M6AGa+09BucdZnqOzN1dpYzvCVm8lR054YUJsiehOGlXeit+86gZ/JIrMpmEDjbQGTW7pGj
R9ep35OhLo7AZHhzCxyhhWUh1KztjxHxsmEG/S+VXxLwbZgwnFPLxuntdZXk2O/m5ZNkYUP8j/PF
ymmx3YwBh8ouKLZgwdE+hl+PVIubf/CejX558gcp9o5v9Di22moxHA+amZ65za2TsPMuqP/tVTrm
n+L+NWpPvlFZW2aqDBdL31r7pvm5bmFvlHi/tE7y4ikRFrOI+jCl/ddZH1+pm7Z6kH4TzEsH2GAf
/bjYmD11Sx19NFP2p3GGX8dQPoBUPmqZK3H7UnYm8sWyJgj0hELRKD/MgvYqatPvnXRuRYV5V9u0
G8uMX0tDvkLH577awh0eJa1mx1nnutrZiPoYgzUijuDAMNZ1uLbSBAMq8n6PtdbZHM5Q4uVVIKLC
rxHI9GaS6bPG62hrZSZaMu8BXRo8pDRGyTgrKGnI7rVuFNvOgVeQ4kFom/BpUqs7TSO5oKEtPzh6
SMygG2vwFjzSxyPYSG1KSmfCBJ5uoF05Pfy5sU6qx9D2VonIyg2ASrOLrJe876EEiDdURD4WKchN
ytBAYYa5cim8l6HMsZKBG4PW0iBMkUscAoQCzDt9enSqyzADWiDxeMpShxmqNpH3oZvNEd6eSAml
Ltvj8lxUQQvUROt1T8lUPtYLjpBFcXdcnv/YRCWsVaJjyrWWO8cRDdY+1AeT+a8IN5P6CxByCb1Y
ejaX8w0/5mOt3igfcyUeHHcUPLyDeunHpsd0CetsosUL9abxaKXNoZcELAnSuObsqwuUsS1TjyBO
iJa8cdcfocTiHJG7s7WOo577SqECm9oAa7COqcNxUBt24BEroHy/vC7sryhWJljx9nCEiDmA5FAI
zpOlb4agqI8YcXQM3JiMLE8duyUAsSix51PQBtQW9BSiysoDFmOroCLNkXEX3rb5jCG7gkewC6MJ
XzKA/r1JWxFhUjNjGKwae6k6+dE3b3qbUqlF6ZOF8GBnjf5wXDZVmY/HGfplHNnawVeNcxwTCBiq
zfLox2uFGK7tgMtx7eiA8qoDD/wJWxQbR6R/Pf/xYl4T4GKluGPFA4d2brd1YsNhQ+d0nMcy5O7u
MyyqrRildt22UFSBs6rcxU+kirEkTWOsqDqmW1rM70Gjb45lNTfH5ZFUT5dH6l/gT9QesGKQm6aV
NdlGV9d0lAtzh1OO2cXuURg6H9Gu5ZqCzThmtgH/Rj3qUQI8OEw++8Yl4x6BO6rrgURBp04+LK/F
ASvn8kjHImolIBwz+um+66Y5bnNL0TO0ELt+vyeTq3pdniwvS6IcHxKOGOZzOJCrTf3vRz89peBt
tkmJF/Oyf1oxmpyyG73hAwvFzl02y8tT2/oPY/Gxa+DTrGgTEqIg4osuQ54Sewq9V20SigTipEwd
JhL7KDETONpqszxdNnbV4qJa3+D690qY1B0Vx1h9K3/YCfXUdi0Hu2i1H8tPCF+F2E3JHA6JtfXd
J1nVeOzCR+nCMqDnWhWV+JIFNCuzgyUcchN7FRPvaGGkwIyD7HJYYmZdyguuSXhmFUDaGAQA1/rt
o26QYTi68Usypq/UQOvUnODsGJm90YsIf8n8M64TKz8hRTMsSJKZE9Ex6YFWOSd8XWMOZd+HzaFr
DA/7CIacDlCxMyeI9HQ07Zhb+6TnzyEm2ryLzUi/uZ99GVGcBCdA35pXHupI/1zo/XcNesnK7l20
BLHGtwAPjkkpZ27vHAMVC+j04pOmQcqqbOwrFybEb/nbf3IBeWN2XP9vOng7Pfz63/9lOLYN1+L/
/s7O+A/SyI2Qle//56FJX/Jf/0ge+e0XfyOPOPovusG1bZu2ZxsuCsZ/E0j4kUtit/BgddiuYpb8
buhi/MJvwDexXd2Wwjb4UcNgJ8SShT8nLbF4w/Dy7zv3p8P412YuhHr+bP7huq4ppEoNZ79M5yfr
kqoOujrzvOLASoaFbBB+g4hni6fJbY298AsGi6LdTrSG2H0h3B280d4VefxQe7q+61Lngnl5kF3d
qn9yi/kUGdazGwAamLBNGsYDFmkySfKS+cnZKcRu0CSCKzIFMG8rMDhDwZg7iHqo9qxh3PcY0nke
NtpV4bqUZvMtGm2oEiWWnpixz9AQ52KAVwfPNsjSC2zGdtO6BfoKE6lIlcyMWDtx7+YzwhdCfmE5
UwVIvBRS1IDYV60Ehha9br23lYCE8A2eofIvFnfW94uXMyCpZkJQWlC7GOeAghhzUOr4PZ6gq7qN
cylTbEGNUb8mKQJI6fzaA1PVDAkxF6DfsBt58MzsbATtOjGwZobcUtXdUyt577jZeE72fZimG7Hf
W8whvjObcUzAEd/C76NjEh9pn7gH+1jaYVjrF9hm820qV7s87z8OAjvtNj0XQJFdjhMEEkMJF1Ab
pmuECht264lKBEmruHq+uIcaPUI+XX0wpYGEyUy/11qzsxLU5EyTIjslwzR619HDwYz9QhTgLXK7
JyO0njvCNLJj4zdbp3AvjjnuszE520n8oltwFAY+ZpKfB72/hcJ/MIIHL2l3MiJAw0jO3TRfZTyd
YnvYA4MfBy861lSE/RyfI5c4Bj06l4wpKQudvtu1st3AsT0Y6bC3UALpmXcZDLHGheK5Qm3naNNV
zPa5nb6IFHqhJ8N3kwRyooOLE8GalKk61qPyMOQBRs5wDzQJdd109UPHOxcNvnHpqOO0jnixNZ+T
Pn0JrPQxGLaoEq5laB3KFjNvqBT4BB1FnZzVEdb94d41sO3n5FUm6bsVhO9VO97U11hq871yOanl
/KRX+zoRb5NACKana/IZcPRE7+HidpcnDxVUh8AcbsSPc2MrhtNsl5iVM7hvTO846qBHs33osJqj
fU906wJOdTFCvsFyPOmhPDDBO0Vh+u4GLTD8SDjTiDOLTM6mNd/VOTnTCgoh1tKKjr41vrlQDF0G
yMn4ZIfTTaneQjM5zoO+Nkvw5Sp+Wd5jIkVynMxrg+99MGggNFXwzuiZrifHP3hMXxgCnpSWW3JU
QmaqCbIoyfnXTtceCmskomeri99rQgomEztL6h0SYM94lR5NrvNsig5+kZChN91HZNiKGTHG8zWa
E1S27a6KOVe1+lNSbPt43NdVfwPkfqq17Nyr5cB9HcP57s3dTVXcwXgzOCS1nb40/Vc8NRBezHen
mu/qCHZiOmlpcpZh9qK+GHU+6sFwcyL8vov53tA/9lSMcLeQ2Tdb38TGGrqm6cgDSH6OuHm+Dg10
W4POPoAknT0EZs3fqzd4WB2R4WxjF7P2wXpuRiLNZuuAW9wrwrIZAISmrfvUcStX53aSgH2yb2nA
Wjb07VOk44qIjU4c5+c4YinoQjyLrQ4vEK71Lut2+OC9j1Juo+h56JstNm1Pht7u1MmEvndXRcbd
h+plZPeWb8rsneexrDhfxHwXaE6JoQ3KZkchixW7spPoWKbnq1OPV+DtJ5RnG5waymy8at10d+Jh
7+ao4RHLvLiB9qX3go+PzQjJqhZvOOSsI+KLeiOIaLHsi+mMbx48eFTQKySk7ypq2eh0EhmHkxZE
23Y6Ime/IFoqtas/FI9mgVZm0HcTFIRqTo6pa0Pf6p/g6lyxIMLdgYdwf2A7oTWJk4+iiI9kCh8q
Iz1nFfs+cnlMIacE37SdwnX61pj1h66bT17ZPjXNvJtT8Gl/PM1cCOo/kv3wpj7CoAJnBX61Av1U
Wd1b44/XkXOzlt1TZXCJxbIkYGXe1o51UItV1HBZzTra/TZIjzrDCLVgS+StAeQEjztbG893Pc5e
2qr6bPj3LhufsDAKMQscoVJ/byLvIRjti7ok1ZogPOdC57JTF1FjcI3p+A2t+8B97roSj/KcO40n
n6vOOnBPxLRKtDdbcs2zUK2S/hq28UvLe6SUkKPXncORenUwbS617CX2Bq6P8LEOL+q9oMdclitO
J2mRwhG0V36DMH6B/5ZthRbi91PjQBUPAMCT+Xk2gA9hCMRHRoZIOyfzkI4QsoTVfnHj6mXyQBSt
WH+LAyhRCIZBUvzyEZSIcdNgA8nmwSOwbbqNpklg8bUy0S8eud19TuHeHeK+2WRh1azTLoGKz3Sm
SKbTVGSnVm++mTRe8CrddpskDF/8fMCCJI5aDYE99j0Sf4KHVDyN2F8dddWxRTaN2vJoeW2asVQb
MgZAjg3sGBu7ObZN8D/m+cujZaPJ+renku5oTbeUZ43y8Wxoo5kNek7wBeb/uOnN9hGfbP8oPLhj
qZaSq2iF2Ld5sFiOy2aYaFuyGL6pP1tfdFe1zp1/9PGyG4uU3GuUp0FLH+t6JSgsLWyX9tVuEtGd
UVr4MGXD1g1nlpBOHPAAQ9WubbFfhyCWoADVtgNEfe4Bq0J7dpt3u7YhNKbbKafFn9oNnAuH/DeH
V1rjUSvDYZs1OWOrTmtOJVnc/9p0IAwndm4+zE5zccJ6hJDUIvghFSOcoh3o6TUvZLGl/rqTsZNa
L7PlHULuAtsqdF/qXHe3FQDtMcq7bwCQaxKpw63uYQMDerzq7JG7cSrv9ui0mxLuLoJOO2G5ga/a
WoTQ5JzYc2y8MTY8Qpa6uLKEPwP/M6mhc5XTc1einUeJcoxrFg8ugXzqbpiE3YJ6WnOx4VNLoSMt
92sqsvaDiBEUISPDXddl+RuNyof25jwrGJz86yejnp4SWVxSG7si3yXRLnqJ5EEb6pO0k+Mfivq/
cPjT/7NM9gwHEyFcbGwHujAF/B8J1ohaZBcPSXHonARX34dBT5+gmz757sgEFMOw6VRRR41O9Q/e
gjpuj2WRTkGRqwbEkq7rGR7dg2lh38VYUO3ZH6jdWNV0uT05EDUC/TqZZU78ov2Q4nHM+kKhE8XN
kgSqoUlWpdI/fPCfmOXq7ZU9oMMeCHif4qe3HxxnNGNIVgejpYhnrcnDdqdVJTYtt0QfbrYZvTQF
Di2k6mSnWrKqUdiG8bT/hx1RLoQ/fQ+m6dJXUbR56v///D0EZg7rs/Hzgzr46NZvFpVJqp1cR3yY
SgqDtL05AAcu0HqHUV+edrd8ws9c5+6TUrB68hDlcls6X/5+z1SP9p97xsxUIA+wdAb/f94zSOnD
HE9urmgWyhEZ5rP5UWsYIIwDHDLTsrcy6V6X07tsqM/T6Y1K7CloSA2OX4Q3vpkgiqulPHSt+Rrs
DVv7UqbzveXWZZJwZ0+UIdR2Nlpwpxr3qgSxvYHMHOsQcgGoKl20XCnpeMvCWE12r7NpHYg8Ik3P
hcJZrcOwRxBZA0I8p67YVdz8wE72eUcgi9vcYPwfUgYXCZQlnVF92BMTZ9c7galhBe9xzIK7Fkxv
ySy+2KO8qHmsY9ZXV+9ufpm9V17Hn49fauBp7mFrQzr9yuGsWaUCf9uU/g98hVCToX+C9pyv/v4o
/NXpIXVhWLqtC8swfjpPDajBWWFIxEVGg1RQXDsP7Xj6ulTW411v638yzjT/6rhL3VRdO6IQC1vV
P1+Zg+7Sm3JlBvZ0atL4UwzFJTbvcTHcGm58O5cJ/DSyqM1wI0XXP9HuHiuJ9zR1vSIB6vOnEI+M
vDjjN3fz1FTEYCbkqJNBUJCm/XQ1B7gTrvGhMU5R68JYzSe+RG4dQ46liPPcUYqpvzu45Q6XB6u3
D5ICVHUF+KrhTowJgzGePAhF2Izee7qqzCKfN8aOO/tmN8SFMMiiv9/LOD3nUb+Lmlc3hL+hJ93G
s8mIGbHkM5zyEE1Q2WHzWw+xDjNPlngtrLLAQG9bpx1nkX/2XeJ36PXf9BadIpWUUakQw+BDnoz3
wfGfIhJIe1owKnDz2UipjusC4b5JhiVeqWn0oorWthz2sZVeMFr5UnfTW29QjuWYVFfhraofiGmA
SvbQ8x0HVnxmfnAOXflsFNZh6I8Qkx9HLX7XjPJgBBZs1W43lemLnjJ3NzateR1L5PmTdZhYtdFx
Ptu9flXtHhXLaSKXeruM61WfVNgHQgJYdkMg4Y+jwU2Lz6EN1G92cAFtX+sEtjt6fxpc8Ya9xMXR
gQn+/tT+D39WlmDpuJ6jC9cxEA39+Txj8FtUUjPzg2rfVEs3ctj1u+OXX9RHzoGl839Ybf9q1Ue8
xM3WdeBIGurnf7jp1GiFnFROLLYJDVlDY1r88y31Ly5Zx8ZBGAEUlo3YAv75TTBqStoU8dsBx518
NVgNIE46P+F9sq8CDImAgj4morrNM7UBuPSoi1MTJu+qyq69+RS39jYyyZwhwAik5eBpxiWh7QHA
fXZYCJ08PSJMQEoK6zOOXxFrUDf1ydlVQDRWmmohxjnn3gXGvY9ZqusaCokxI/jPzg2TqdHpbibH
H7r8i+FNp7bFLAzJg+rLHHO+h568JKU8jCYleZOfYSTMzBAtGh21kxZ1SGXbl8m0nwpACxicvVt+
LkEYXG/FmPeamPHZG7on3cEPLhtPrh2f89o8hypXtsEggLapDaOzmJ1NYtVEklmnOfjg+kAfDXiB
UdMlge6txr74oncwN3wi37qR0ksY0bvF7UKb6Emi5NyPydEwvFXKkXRT86BwBfV2omah6WPrObe7
pwyBA9r4Z+YDa9WUeCODX/bF9wknYgWX9Gt/f3Lr4i8KHE4xT7p0RUJK6ycEMjfKdiymLD/oKbfP
POvXsMiIFMcnlwkPdEwtEaciZbqphxwjbYz2OCBh26N9Mrw1Mb9zf6lp83paw07al066x6a9W4gj
Kjp01br1/bXJxluoBY8NXkOVG3/1Wswkc7hPsbgggfsCk+slNvj7+MChw8+7Bwk1FKnWe251q85g
zauAAHqufKpRVVR09XjrfAIfWVWruX8rYLloolHM+TeHlT9jMXPMAv4374TcC88sio9xrwMugN75
2njz3P6md92GKKtdVnxTTaqTMDzUxj0OSLsScKQxiSKxqHbAX+xyvFehuNLgjQNeo4Blqhrzk34T
0MytkEjlyOL07oiq6wZ9523qxr0qgqxGQRbmsxcTW2jyn+9gQDfcbYtPDN/tTHzKxxKIrnVfE0u7
Ubu3m78/0H+xilG4qf9hvwSy/dNhHoIKPtLQI/x1GVxBmZSlA645DHt1kpvteJU2LODgH84vw/rZ
nJsK1qV85g6t6wYM7Z+Wz0rCbkOYlx/a0LpndXpW9znGKD1kykFwMNLsjCCNoTO9StxvfFMeagqe
cgJ4AeE0uFDMhgxanPjyDsiKIjsB1qwFzExqMd1+VbaCEodZVS+5AKXOeFXoRp64z73X7IaK2AOW
jCE6d7iBN72NXIiPTj+UelRh2YSNs30JoUsqS80YGj1iwDNcGoLFk2PMSRdjoxNgD1ln1rartk2c
nSev2zAnvQUUPdQTRTW/GepmlHM0YwmTZkYGl5xzk348nm9jOp0yNIAwSyBemMmL+szmLO6zDr9z
FmfozZsmedWc9DxJ2j5+NyGZMoSTDDdtO9bpURU6zohJJ6c9OqdhJhy8Si8txFvLfwYP5Irt3WeF
UAS9YAAacruVl3LO3hUc4vbjh5zK/NeiIuAmG896W2z04b1O410L89FW3pzTPL9lYmuSywZEsLbz
tRaRq9FyVaqyjijcl1kwUximD3DnGONJ2CJhpa9mDKEa2t04SY+TkIRhiXOZgsTGzqUbk5duci4K
tdbB6xTahJICXzy5VSAcvdeb+tCeScWS6GS/RkfhgKbF3U3d4SOuDUznLsyZr+p5aUwnhn0RcFHd
RWdsz1760T6HUN+HEKpvlDRoDOC4oWA7qNVXIWtoJ54kVtCY0i5N7NQ9udPwpgKYZsAZvWN+d1Sr
bgdIjmT3bDA60PEDllF81vOOZjN8kZK90ixWaNDXDG7h5MdY4wUnC0tRhbRlOf+AqzcX1jO38FOc
cvuguizDT3FlP6qCSU+nu0zlcxyQYOEbW0wKUJlxq6Oa6PPsqPXxERXtEdPOnUG2YOCQhhrsFNbW
tinwIr77xYHq9liW02k54Rl6qDIy4jY8DnyfrF4YS64wO9uqbjwtnQsGaRswRIhHA25g8pDLlg7S
uvQN0aXBm1hsAzjhFPoac1MtR3qHpgKtGTNGEMALjdPfUxQAK+wltn3F4j/3+x7RXMZyrHDCufS/
//2qpZtoxH/u7ug2IRoJy2YRET9V+elkxpUhrezQONNb3vBFzkij/c/gXAAenQxXqhl1u+wRGJMZ
zYBFRo4NS7tTJ1YTeugJWnqA1gMiLob0libWsmwvf8AxXquYAreO3gtveotdFW4+Ir6MPnlwPoXN
gBq5QP0IHjRsG+zNICuJIlqPEQNx2XPPyWtNEljfrryxmw5mVWZrs4OE69CkB/DdhVVSMrvzOS+i
Z12hSKQgkQdlZ/VON6qXsoYvF8QlbjCAGnUBFtoWYJvCLIfVJadHX9thtxoxsBviECS8+xS30x2D
6LDv30VNbnzBBa7WlxCjtyKOSaAi9oFV3ZbtaWuwOKk151OgiYuooMXV4YtwqUL64W6K8TbG8oAl
4Qr2Qq880LiHp1HLOtzsCrvdYINzUkug16VnjzNSXX+N433SzU89c400JvGZv6bKpMBQrXF0TD5o
sDQLZgLqrEgceVF/xAPvr4GXFTKgMU6AlXNUnYZserLb7APeTW9Txg6A22cTpiaevjvUJVVQ0d3E
Y1SRWqVPw75PiCvLCXWsyO9suycie64LOdP5vfT/37n7P0So0MQb1In/77n76SVvXpo/Ttx/+5Xf
7RrkL8TQOY4lXEtKz9ApR4bvTfvf/6UBEvwiLGlw7UgXuqYqGH6fuYtfuMsLQYKKx0R8iV75beZu
2r94nnBxOCPhQ03k9f+fubsuxE8tFpYNnikc1yTkA1jL/hnXQxbpppD+7JPu+w9mnIrHQRL+4LQD
RCiIQIGIbGq3kmjarupPkVKjYRdUpCvgiPLYOfi6QhXFx9SO0ofltUT9m+VRr6hbP57ihrDu25pp
g/rV3P8W+bJ8wDk9P+pKCbY8MtWjuuvMB2IOf7z842fLayn0deYZ//6tFrusfWkmp9qheVuHbjXs
IhlsLcxQSBr/2meFvsPvufcr7WGGyHxMBBI9U5nHu03I3+qUQ25u9BHRsUW4ne2qPNSeYORDYGEe
jMpvS9sMoRaeUiMat7Ztv/dtV+1pu0P5WGdY3nY1kabKs2/ZND44IIrVL9CLSbQzR9gxgu/7oQw2
y/cIHXunta62x1/vN+oa74fQ789PwQm+zYTnbZt5/OCkQYwfXkvNNnfnhR6oN/6xtHFeWNhryya1
YIPnCOVXkvDE1HcYn9D8rGODpM5lo81w4FbLQ0t05SHlMxdZgDizJwbux24s+zKrHVoeLRv2o901
YvjoKVJdZSAZ/LFZXmsLxHzIaQ95XPmMG7DwU2rKGPWQXRANpuI70nALnMAYxnWhmi7stWUj0GZT
jPSHERUpjoolQbltqu3mPvw0etF4LEZwplnsIr0eEZEh94LdP6lRDaFvNfnDpb7B6xNX4RmIhnFf
sneRTi7Muygzd2gVi8P4IdB6D1tJwg1N/Jgw+Mfm1ixwMhANmSfMM49RFeKfE+HRNnv/w955bceN
pGv2iXAWvLnNRCINvTc3WKREwiMC3jz92ZGqbnbX6ZlZM9dzUVkURUoUmQlE/PF9e8N/4LCKJFdQ
k+LlmGcygAHIxvgMhH+Zq3phLMa/Hsyh0g+6P27P78owcUT+kF7l9LfICqja4vkhzv7xllicER34
Pb2/Fw/MX+jyqsrWlF5UY7j+0WLUHgyRn8bZoeaOegjyAVeK6DY4TZC/q/jnhOaILLpthecgaOrn
iCrM4DtoKrzTrBG3iN8IvP35aFklCw0hFRm1u6+5g6GkrBTWYcztmO/ucGdTMOEu5+F6GM1fWmct
pCsVA4s73+achWxAPZyGal1CKYksVDKXIWhwFkbq2+EuPq8l5Bq0KtV3BmOAjHQp7//2b69Vdzgh
eLvv41YTG+aZm16VPimy1nhheTi/Nhm4Uzk7v0khl0FmzVm7t61UFc8GkteOTRpprH+6Nd6YPRHY
qQvYwqRQ8bpmJs2M/223YkgCB4r1DLMNDM8hpZQ8yEccQQtPMY4QvXZ8KjV3iQCwplFaN/uiyPCi
w/AzY9ZfisHJCJH+YrnvdBybpqp1rh5lUFcbwaqZCSZHf8HhzZPc3E4zdDe/BsoVL+wmYNUZnJZw
mN+MMPE8KqWt6uLatqlty5orBWiL9sQJuUF7LOGw4x+hXbMNykibk89k4QkqxgCTXe9STM/8QzFm
RJzxxBIc7BAasuEwVBHYUg/n8Oz5rfP7/MkYd4Wb/zq/+jnVak+NmoGpRD3MEhfSXQojN4wZzfGc
UNMqi5MM3bBHSuvg+/58SUU5HxpiT+dr0PldXoDLwEZPFLIRMVTG9xz0pd03nmBx2Xm1Ar7uxMFr
HNbmNT/O83Phz5u26pEP7ngIVH/XKMR7UGcQ4Ky4J/OAuTQx6XatdD+gOthh76zwtopgJuA5XqeS
K4SpKt5FQr7G8m8DQ5pEx9V3ttiMi21eTJnyjTrJk2verRUidk6Eub6krG/LlobEPy+9ME0uZtvN
/1yX/VTRsGnMb7w2qw+6ISHdJ9OdBvNgSnGr21JeZcIAeI8tBTZ+VmxZEiz0mEic6GuWhDQ18Ifl
7SUVSBhDCvNJjXZA3MxbVm4sW4jbh2oIQPkqGTJMxJa0M9fq8y9jc/jd6GLYpamU20X9VT1jy5Pj
WV9LYRk7kVXlxZTqxQV+bXoGJxj5wAlyldU8v3l+8NQ7/7xldjkYDy6bbSIc0J890MIloz1rEzBN
6JAdLdOqLqAbVxeLMVQXw+TKndA4L6l6dgBujU6yRndBbHvIjzH2gYB0kFJLMOxvKA1TMzvpOlfY
hGdRZBfVfd0NYdNb5JMRd1KBP8D1N/cVC32+BZzdeTQWGc9yLzi/D1KFGQYlzsNq4jpPXWjZc+Ry
9GrlBm1Gts89r/h9HEgqkJN3VCGycdbnwzTN62nQMIsvtJ/G2I4hSC1oPCwn2fmFcWSjhbrNTvac
Xo8XND7HC/DCpEF2RWCGxizjyKWjpm/PP5+q1f/6SZ1/mbIQ2hNEIUyOA4rCSpcM9/OirsT2dQ8h
/TA0RH82PUCAE/2zsuF1cH6ofZlHnJw+DwrJmqllT6kWMOeHWr3lyyo/Ohyre7Eyev/5jQCtbg0c
pfxq5+mm8uR0CfKe61efMG828QS3xj2HPSZz4vHDpJnaDnBiyQe+ZIn4WDoWb9bUohTXBmujLzp9
a+q/i/dQycBgDmjpYYd7I4vlLp6n59JJUV+6Q74tppelKKHJDmcGD1znFPAMIKVTwWjQSJERtU7z
Uo3uYxFzppZq3bpXtCenlLuOHtrEi5GcQnbFpKbcm+CnBwp6e4R0lHSz4LkyskviScvBtaxILtY3
VIRrsVCPHJgHzCNyZJBH63MbJIwV7TGyVrAoXts8u2Pm4PJ69vq5uqaxWlmLtqmh0G6cPLXwd3nX
yBsudbjeESnjd08wY12RSVusn3ZkHgKaA3CivZWA0AxHkhXjoWxoh5ceUwsxl6HohLoPfEjRJVtN
NuirBXa/vtkZh7nozdsmdZ8qmp/8zV5ayZs4o9ni9OruE3BrWUe0GzF5BR+PYsRyddjhyelCZo0p
pMzqMTOB9skMvOq8zsZzxz3JH/VvmlMryQgMbbrlRmPZhBRuXWQoLqKlmNXf7P42Rv6fBf2jQRVq
Q7A/2SdSwdRHCGMri4yAA8ddhVlEiH6fkONqfCO5mGEo5uily8SlLKhX73NnvS7LZNyNWM23yG/h
qEsgKmVCj+a9cUSKKZi+8JJNXNM6AXLIuzGRZR/taeHbG8QfvnBOdk8NzvNyJgsV1hHrlu53fl9g
b1N5WJA5lXe0fIxmoGR6KP7kgBxAoXN+xfYfWikLh0hz0CUAEXsyEUTgakVj1NW0C3s/x8hcRrU9
mlu8WFZUzqC1Vy/bZ2n9NtIlzbKcWx45kdprDYb1Tkn0R2ckr43v/tDbUUCudnIUd8C9nyhIHmzh
vxVLNbCJsYkS4DbvrlxzHLbobmFwzWK6GkAX1aBUqFUZDCF8Qnxr8Fb605UW8JWOj0NyV7gQM9we
sp0+0oFMW5MOc/pkU+4rOWI/rDUD1iwTt71F4UIUlHntiQ+fmTWETta9e/w3AX3ZLu3OkSSAwew8
QRqQoVzzy94hWmZ1klYVZDdrstaDMMe7JUlB/KjAUmvC63SC313SciG0QRXYwiv27hjre4iWOMSm
wxy7N2MuAl7FxHrLykZrTg++9yj1ygFj5oDwMTacfbnAbAWGtIQp9f1kErSvUSZV4wP1wt+aJvfS
4B+udz7dunyXBKiz5vozSQe+7In6A+1G5rX8YDaml34KJrSUAYY3Q7fLT6N3P0bkHRPb5Yiz+tc2
oEpFxoXKWg2mIHG8kNpMusjqaHDcsQmquaLh4rJnWtR2bZzzPLK5bbDFcmQcR+cP+Hk4f9DPL+vz
Z56xNOd3/u23/x/fV2XtVaDJTPVGewKJf3jZlrrjGrNCyJz52eeHTO13fn45WcU/fttlzRiRcblq
47o9kRRvT+e3eleXx0Snb0G9XKvYM5zffX6o1Ef9fOjP+85vuW7H6u1/+ds/f0wunL/+suUBknL1
5y8+/+G65iTHJdURjvFV/Xzgv/wFP3/OWMRquchIld3xP/8BgpXzPi571KEUsFfZvOTqHpedV/Bx
B8Ouxf1ennfb53eeH34+5ud9YlG7+59f/+1jkAhkqDn7N0TO4l8+7G9/HngfVph/+9xUfUk/76sH
Tre2fz7yP35lQwCxtfDr+a8POn8qwZU+Kqb8TtqttQKn9m4Neticx9FSGzvGHz8Prlp1nX/ZLEuD
EwvQFSw/1lqjVGOUn9//8+v//Hv2P/+U88cXbUovGJr7RMsrZk3OV+fqmww/hwHil61wSed2ujm/
ucKX3vRzg1MHVtsJ3rA4nd/6ecgU+uTnlzrwupKL6eHnXee3ai0ptm43TzAJ/+0Tzp//n97HKwbw
/M8f//MxehDcSSnWSNcs45RWIw9t/YVbE7eH1Pw/UYL/P8L8P44wOdH+344wwdYOv4rl34eY50/6
a4jpG/8VeGT/nADy3rkA9NcI0w/+y/GIwBkO4TE1wWRW+tcI0wroBhEYZIqJidjEnvHP2hAjTBi4
zB3RSxuubvzfUWctdWD7b4E8Uwd76zvkA2lW/o/EleVaKb33ODlN8w73LDue4jwAcmftKCRRIHRY
ED2g43v2YyU5oFj9Oj3oJAU1ghmw24F9tyM+Nvr+uhf3HIaKeTf3LBfcqeW4z6rYbUq4LiWQxrTI
Hwqtd3bwZUoORtj/xrg8KZbEx6mZvlqTudSwfvzLj+T2zz/n39TOtv4//518p5gj6xDNVMLsbwdA
M+QdpzB99wjb3dgKp4/mrKgOsdq+x4o0lPk0ivog8cJAMZpwEPIgsGB6TRdyWFAeao5Y69g6rY7O
zbylILkqR3HesvtzMWFzMnEaAuPJ7b1uiwXlodb0T/Yy9u35oawQybng/3dxEEe2C+/VnI6ZptbM
slH38XpXuUxaI6yTBPJLcVwASh0gDzS7xYOSp8fmdBF04HPnzP4oLJBfbbEEEA/bx3NT1FXd0YCZ
z6ni0PKf9dDzzGUphIfZ+u7n3YFHonytErrYPeDvwFwPlvKpnB8QPRJCNwI69GoefX44z6OtOL6b
2a9HsdMzLzFYgUY4rt7EQXrm1yhSDN52wlKW48tTsjSvQs+CXZ7Sx00Hvmd14MVh4ur6SWoJjEuX
gr4o2LTNg+8w8SD4Sadn/WXYXMl6cVcWRF7WKfUjdun3rpLVSFHh6nHxpDoFt4Ba/XLt9eBfHs7v
09BUd/biHWRVp/vM6m5n9VEdTz+F6DiYc6qFOQu3jSgRcRQmy0jP4IOxPS/JsWg9jCiBfWpI+Z3O
b3GsbZy6F3CEY9QzomFEBRgxwdnMXesgk5WJ459RakCVuePlEE4aFE4/g9rO8Vmwifvmwywg6J2r
6+cS+2IZd3rPu1bdjCpKt5fk9RjEpqPcnR+kCzDOSkR2MWoAhAfRUUaXw/P5XeeHJJn5zWrVIpTy
d6uukEjlMAApUw/S/zYU9ausAWwm9rssyhGO9qXr8KRq9BlP7bo6+PbIt9uTYwBFczYmDgRyWQNH
tNZFK9rLkrvf1s3Md99904FB7WZwLpuf6rxkoLyBgvssNFYfcnLzY09JhACNCaqn3jr1SiiGjJ1a
QiQeXAsxKi4eRp/AJXQZ17l+6phf9NXqHoFaphf1krgR/LjHJMc4Vjol0cpbOMVEXDiNL4cq2zcB
0ta58Q9mQKuF18YBhba20coZpIAe8FdTRcfrMfeEqPrystS1djtojbXVWujYnKIM9mBEa4ztOVOz
blaj7Z+536zTyjcas8b7I+7ODXgZlMQUNJe1t3jh873juSO9Mv4E/zzMu7RhrNcv7KdSwCh5wEu0
GhkI6KJh/tswx87tyA7wCriYuxuY9gSnntus/0CHpJ3m4TCvvnEkkL6tB29kcJSW+zRraAUt4wVw
UAkrL9Km+qmpVj8EyL/iL6Cm7rKSsSt/5yQTUvNSvllTakUmo0Cmhd0+TmDRpxpRx4RvEc/iYG9a
Blc8A9E2PJ0qmotyPY7JL7G43qlRD2Vwz7B2ORaMCrdBKbrt+ULJva852Ki94sZp9utc3XXe4IUV
YAiOS3AqV/VjW3KsjpoPdafApFD4Eor/PDs0BkEuWoBxzwNx4ZvWMUieUklDfQYJ6fbFN96Labsw
tS5ibVeY41euCqdrkke+mV8CXmRMXQavqYfqxKC9qiflM8AEcUwndAVL3ITEIS22PRRC/Awlppm7
yAQsht/SwrfWaOaWFNjjlEhi5tZTbZandeEYidOoazHQean8+Iv5jp3U73HPxZcDp/PTfCmZNmVt
t3f9CmC07u6aMllPSYDHvqVHAEIK9GTXuq+au/JVmuMu9+ye58NAWbUr43BIWfd1pBNNt4uSji5Y
prVkEuJ7z3ruDEr6Y0mxMxCsb3lC3I8FmF7TIy5oLs2WL2Yn4VVwLgEwUIOHHbTDAToJdht4heFK
FenaSCkQVgaDjBpJ4VKGMz+cyUEHl0E82A7OsCs1C4dEsMIvWcxD47X90QYBf1Fb9wwH5rB2cQyn
1psNvhnwT5fJL3dJcQMjB0y6nKr73BwDo3auXIeBaoUNvusHqWxm+Kb5DAsnxrVhaSkUc/IiiNdW
2vBtDP4GsLnJQQbAXXDwhdns9SX4nHMRZWyr79akJXCc6EBDnPFGesmFBXq+YU4dcVKDUJC1d5E2
9QGk8aFdoqmXdJUq7BlGEN+UMRolkTUvppFyZBYw5LGWAGYdy5d0bD+9NuXMMsFGos0agWYt73dZ
Oa6gMNxDnkjAsNOy83U28pB1jYOI16u5BT6D+qcNMTF19PWoXnbzjr0616MV3n7P4W0SSKQrQcOU
Z7CjccW1iTnzCU0zM6da0+5QgfL7VJNFZZ5MuW59Deu7+yvG3hlyZYHwRMnYcfl4o5cJG/9sYcxP
JLtQ9FbH7LZewHULwDdakvotQ28aT/czL2ZOBC1qAX58O7lm8+ASObO9YdeD6trSnW53raVF6lIW
Wb24IfxcPZFC68zixcXbuyEDR+XZpN0wtu3tKpYGS8spXQl+4c+5WkGHT55R8Tof7nS9LffaIMXF
ML47vfOclRDvEhsZoZPxtDTsAgB0T3dWBivdyxaa8zDtRM+PX2Y50qLeHaIGBhhNeipRS1eQ4tTN
l1LcOOl93PfTDT2Ht6YGjdet1bAjQ1dArkHa8FpSGNzijyLZ0Vk2vmdO1z3fe83NgGTrMBkgwl3j
lnMj87ZKyYOI+DXNYJ1Tc3psJiAgQGu+S4+VyZJ1lxAtojxgRcYZ+xAuAg99aTgLmZTaPeYc74Xd
N+gW2GF1giw73ve+YxyTwdrVNRjBNbPFh+isdjP1I7NEF1nfzMkCYu8Y9m/ZQdTVWAIPMezTJKGf
FjTcQh5tszIPrqwujbm58gFKgoImArV2R46VDgZHM9tOT6b3Rb+yJ3959kV19OfB3vWDFrZux/PU
WeE7S+/CY0LCzOd358tt1a31K0e1zAILMB62uOpLgMg17k7SBT5ulsJadoGXuh8e4j+58daEYZjN
iT0YSxA+83YA7C29uNiz/Jupi3GO4PCgyRaXMA6DfngVbfVJTDNF9F1yJvCbH/oDwvO7wklTRq7V
rY1PtyyrOurMnOhxYCurw1N3XucluTK5h/NS97wUls+VKTLlhHRfO1bUgG6DKn3nrebNWnvGoarJ
ZZIc5NxrDm4SCkNitQB2zzkbBp9+Xz36W45Jv2a5M5rEvVtn3w2H2rzSGDH6Lq4K0QPD69MgMuPh
fS591lIIlUq50bz8w+27aZvapCS0Pur5kkOo+vC1qu7WEDEIhYnOQekz8tOlPuxj7UjNllPDzARO
jFEaLB/Ed7MVL/3ye8FXSnWOiHgTtPuxJuSYD1RMzfl5nr3XWsYPwixNyInjZ88hfeStVYuT51nW
3t6bbf9gLTHjWOqT+ZBuAaJtvfbYD7yCM6tWWpwqtOgq09Fs1s1E3n/DQj/j5dRHzmLmu0kZSBkx
XAMDPiT8lKPaL+uoWLswaQIlhYDL4HQX1lo+N40EA2Dv4oTpp27gYIIIfGnXCRTl2qwvDHhMaeB/
ieFj6swn7jd7KwBvQg7um6OeY7POPF+zyd10RPqPrDm/kfRMUYIN15oAp2lucBWI5EIr7ohdUKJh
OSas1g3rbL03zOyeEXq8cfWkD1Pn11q/yQG4fBazDAKMxvNwIt4o79Ocw9hSf6KGwtTLr486Y3V+
GvlLozsb4Y4Tsx9/PdY5iTxOhjdpTxRuAKOLIpnOccLP1lDJ60LexcW14RybpMgvgat9TkZx37qW
vq9K/KHSya4QeSzgFNxbs7en3TShEDIay+SSUp8gQoGeS45zXjeH1SVHMHkaG6emmPcNI2CI1WLY
xAaJOc4miMtC/i84D1tKHM2xbzWhpRtItJJx547k7cyE0s6ss5BM/PypKcWd5UzTsTVup4L1eMu/
2cG8urchagStzbBfOBeaNH+vDYmIRO2qoNadZmAPsZule69j/p6w5QY/ShQ4N3Yy7V49kdzMOc99
QbES8OmuTflHz5UdkZrNw15fy11QBu+2BWSAExoCmSYnhxiOyvKmnptnU5mPRgcHUqtsSOxvVBTo
a9AOi7IlSeVNGhAo1RKTUqDjVKqRK6XKsjQr3xKx0ypaPRxMzJwfC2VlMrgWuliaOuVrQklFyrkD
HFYo0i1SJ6HsTrPyPA0In3xlfpqHlnF4Zn4kAMl3FnqoWnmiOIW8aBBHla5F88H/FXOe7AHU27rK
MWUr21RR/MrpY4QcdL05ykelKzMVelu02QRuqP0WoG4z5bAa4GcnVrJtJHarUnmu2JsBVLPHay6O
KylrGKL4mLP+usSQRd8IiNj8DekBkwxIuMQ0noOWGcjSnYZ0+iV79NXacqAPlO2DyaEMXifbXZ9n
iEUmtSghz7YppvIXyonLoAooHUBaUWIvoRRfYjgOipscaJzkBFz+TMO6wIXKZP97KrvlUdNYcxDO
D7PuaCU9K+7KBXyKCMyJOV0u3OVWAznJBMDZGR1w6tSxGs5f3L07r87G5/q+DCZW4ZgULslnm6k1
uNEszzi3zvJtqkN/j/ELk/6heO0rGZqntGiWU2Q7MBr7vkeZRnMLni4WNdD2T7WV+dscvxqYmHtZ
yy/LHb5M9iI4l82dHtne8j7Onb7pco8X/fReDv5DxnnTqBXXphK6tUrtZinJm+a+e6zgdSV/q2cP
+Qw+uBIvXIcfTlOiOLttHviDWTYpiVyHTU7vpp0s0J4QsZpD3WeR1yv5XK80dKJ/y5SWjtDOyVCi
Ol7GNVtd1tDJpatUdrWS2nXY7Qb2cgAH5bBBtxZKpcDLceEtSoonmh79Cld3bWRzSXIIGVpCh1pn
he0EckSw5+ccfuItg7L3qCcczWBi2CEwp82agpEu4/Va/VeRR8o47ZkLjn1rWUS988YEkacrsr9+
oWsysCBZhvWY6umr0DDxBpqgSNT4GzxCpUQYSIqwYMXAy4FlAX4+JRaUFYpBHHB0N6X54l+OcuWb
4bnAgTkEd5SeUFeiQgdjoTof3Wg4DO2zzFBpDSeB33BCdAiw7rtMiweZRRIPosYsoJkhcYHDj8MU
V6KjpIk1tTuOIld3Y0IAZW1PadIDrx8/BUq5OAf+Y60kjFaLjjHFy6jhZ7SUqNFhW7TlFX7T4HCE
Gkni4R69JTBasGlK9dhMSB91pX+slQgyU0pIwu7Bpj/oZ1WkkkZm1q/MyICGmmTPbA84TleY7OW5
TxA4nIHi832LJzJBhYCf28UxiER7Ye5G0UBX4sq5UQrLAZmlnaO1nJTgMsZ0KeFQ0/SSn4GSYGpp
dh+rVyQnwQgyMWWmxJD2i5JnNiY3pPxZJvZzqeSac9BcSmXbnNBuxv17BsI7k94BiuhVi52zWOhy
hOOgPTjEVDZ6Vj0uyY10Yb9XNP1jHJ8tuSYT52eL+3PFARoD238vkL2P0aoUoSwtUq25h3WHnEdJ
RDk6s7YclW+aAsFop1SjwUXLwfiiBKSs8p9mo4acDd7U50bJXQ+PusvPrlUC056L6KqUphk7gVJJ
Tn2lO53ib9ZV43WNB7VRQtRSqVGBTIUNrtSh7Q4d7lS6ujwdxTgTO1qfAM4/cFJ10/sIV1M3/ZIY
WF2lYp0W597BzWqn9h1Vd8sZngXm1o5DwAHy5MyawpvLC9srHnqLV8vIqj+tzPuqDYvYg/xZxbCT
E+8igGbfogetc24MZfwWs7vRhoxR1XzhYErLsMwaSjc76XD+reo4iIFOISQC9VqzxFfT1i/CYy+x
cg7ujP2vVWCRzA04o+zKb/uhk7uRaEBbm0+x8aApDa6ND7frlytfCXIzpcrl2TOHpdLnJu1Mm1oe
PCXWHQ0aIJh2Z6Xc9ZR8F1LJJwu27aS0vAN+3gZPLw42YFNArTY9Dl+CPS5GXxOzLyRIZmW4flMr
uIUlBU5J3ri1/a1p1QO8LijwU//kijysBi7kPp4N8BTmpuMntfVym/RcSZq09q/oCBpzOkWj3f82
7PlIiFVcS/1qTjKToLI8FixTtzVt36itichDCCIPo7kR6ZIpmlsGZ8z32YGUs4qHkvOgqcgIMffX
08JKEpjsxkEBbmb9yFS/144J7JqMvYLV6Nyl82ctNtYDicdqkwGQbBukxxxODce5XQkvoFJJ9EK/
gTixHZFZwd0RodODOfWzhQJ1svVKlsw+UbHNXEH8i4e+i8rVeBOLTiJNFgQLZX3CHJceMrNgmk5r
L6YUsWGJzQhznX5VcKI3Iy1rQhYo0Sf25m7lt4wICIR0Onu668lG7RhhyW7ZeBtmpGf2s++wotFG
3d3OsrxuigDJj7Z+lnLWdiDhOVkda3tjsJWgCyUJKDREJNbipcsBmGrdfROjOHertHyYEZHMs4t+
hUSRmj4dGiHeRV89wTYVUbqI3zZr3a12V7rplSGJgSx1m4VpP86Xftr+7lMqtHZmG3uxzClBwsK7
ilnks9ZaP+YqmAmklPa1vfJEaPzltlptGhJTEmqVmV9J6hh9izHIXLiHKKlu79+kacEWA0LdxiPZ
vgcRmu1KK5m28Wosh/ZQVnN/na0UK1fD2qQQWiCHE8edEOMNBUH28ttKQdMHfW1vy4VBJZbCgn83
IdsOteygcinxwrg5WG3imwJh4BCHq10CTUG/Q90pv120IGYHMj9OKdE+YWQO50Qrvlb0V1zj/E1T
83lymrCcw9lfEZqHcx7MYeU7D4FZpRdZYmEwyU9SQYxYJXP5Wgbcd177mVXzb8lYBgClc/JkeVvW
8BTHdZSRjHVn7yE028W590n6atd5fvxc+9Y18b7PmdnPRYPxj2Q7vZV50vAeg1yPybZwubfyjd92
OUXcfOuaM1dB0X3gy4k3o0njj43jSjO1+soXBwmAxVTK9NkR2LHvkIAq7zrNsEGvMZ9jfB0VuUGo
i2dvP5fyfmp5ceMeO2ZjM13rWvoc19TXfDl/9ChNL1vibxs/AWVtz04VQvPZWJqu36TTclxmNay0
hy2NOquHZKObKVkVZIsbKydZsyzWDb2Xeg8BL+BV680HSsYs99MAzxiOoDy3l/tF3GhjKra5Loe7
rNZ3emseuU0QvdSPaW07x7r9bhMNUnUQ/6YNKfe5WDnMgG+aGdqlp4/Zhee/WpyJ7LuCJb4Hiutq
6JynybTETSCva8sMAYOxDq/2us5xQpUUhFoER02A2WHLji2v0JvGL/tTXMZcvx33ktFsF1n+QEdC
bxA+L/fJkt/LJb3qV/dV5+5R2MNroc3Ovpn4iXrsQbFA4qLKvpq+su+kOTyxXVa0n+8RKmBJfAji
XoZMhS39DNUZXdAgdktGckwDUmaL5JbR0bTnUrhxqBg81KMWR87qP8ZBnW5NIaa7bsq+soI+Knsk
EMfc4gHLPE8ZaB8IO9fYhj7qAquPOi3EoDw7u0wPXjNXPBqgXG/iGYUC+ePNYC3JaxKz49AL+26F
pMQhSzpyCGaizcuyF8kpQZQsL8laXCCix4otvbfBsO47elxkrzTWdksMgMixrlhBDD5rw6QmQJvV
zV0OWpk9EIZ1gFgH2vvLcZyopzDHLB1U3dKf6FjG3ckrinQHMSClsZ9ezdNC/z3xd77smm0mgByV
XuyHRkWGqnAi2TfEcssJvN/Ka7K5dk4adGBAXjTDmDOS4fO8S3lVcCxx39neJvAYgbtqN5kWyLIT
aW/BwPoYnbovW+PrTMmwiRHzu6vbVy28gXD0qZCSmcNVnR4sEIqQ7F/BuPuEQJivYHoSWuFwTezS
gz24t860CA6XsH2YRo522TC0bV6wKk9xDRIpW8nqkkFeMJrE37EwqCNyZmcM9sK8rriO1+oXm6t0
T9Yfh17wMUuavKYUJqNE4PsJyGSv/SqnMQ9hlNFFMQOwMJrtXTvoWirLvgQLf18UbPCKxeLlmY83
fjC8J3O+HTtUX4vmvzTV+CHSKb0sOO0Og5zTTlMUkcV3a6yalnMPyXCn1yGvtOKmYNu8a7qYVKir
hxahIVBXy1E6QmxGVJz88OZHz3kv0vU6q+wSXpwGZ8sBO8ytxCzqJvKCxQT+5riANjmWtlC3kIGf
jv0q67CUAtZd9iwH7PL2Ym8YLJbhKLkIVIxn8kHN7VUekmyPHRUxx/UuzvHwTTCqfklHm8/uhl1L
UHmXDVVyXelyol1q466sByxLLnf6qdnFhbislK2PplN3xGBihGY23ZNvdY/FI1TxdZcjpnAnQtOU
E+ao1+kqOoZm3i2ETt0leCpKuzsguDLDRidmpS1ib5o6Jzd69otlwxr2fia2pmfdFU3chWQarU1m
sAKRqBI3uVfdFxpKxdhB5oCjQAn2iKQTMf9N8xoYd6/d92Xv8X3xkluvKMF9jQbDxpxgYkne3XZv
1kya23r17p2Ku0GQrdc2G0Iu2rBQbM872Z75q55YqM8zydvYNJOXor9ph++YtfndatYBdWuUsCqR
vxJ6WAqCs4M58HS7I+73YI34KvuYsdyUWN3NoBuf1aIIbYV20w2kK1nxX2oGt+ex7NOrRhYHVJIh
1ekGmOK6BVFv7qfaIM9d7FvTuyxH2HZD8FWkH5OHwVfn1STtxoLvh0hWQKRU/tvBmOz9YtYtZStM
en5eeYSTnV1qU13tRe6Hto0+wNcBxb7kq/yu24Elcg8NqLXeAkfUvy23OjnVblhacZWnHnBFeAfe
qoCagGJT2ZYXa2WEqPOwwTsem6KYpfe0bPhO+bwA4k1FgmarrbobjoJWf5vBcZume2gMJCNmMJvO
3G2XjpwEfshPbwFJ24+Y04mfXRVaxxh+CYooW8ZLB0dalGMvGoYCxQwbB443gAAuiXYs5TBe0JPe
D4NTXA7za1t33VFnbYQ9MiNZm+qXRQVlv6qY6yFQTEJp+/3FNGopW1LMQd6ivTMypr9UrXfuVCzh
OK2frDY0sCMf5eASyMSZGfdQ9On+waUucW+as72nv8HNbzGqO0utb9yePEfXZjs50Wx3GZdTb2GD
PVrlzRyvHjOGft/YO7NwD5yt/crbHnd9a+SQzjVGYmw/jBizDtSEk9fZRxwInDa4eRfJurzPuvUW
Dvt4g5czZ2vMjzNv1k+OK6+I9+Zfq6cf2eNxMwO0ihUqZIHT3S9LeqnLLpSO433mHSGAARe9q4vk
2rEprgd04tkyGru8AFzKqOiKu8aGs7b+xnVbfnwGL+miuWoz/k6Ta0Wn+yFDAofKyyBuzZTRCWBc
a1c2vhJCStBVnPDYJlPtGukKc54u1Iz6LcjrG0dUWHFNXIR9fgn1tXjwKAZmc3l5ftC0vLp0vJid
xWiGqeS50JHhYBFLFNkpSC8HTAgwwAynVvw3e2e2HLeSXdEvggNIDJnwY6FQM0eRlKgXBCVKmOcZ
X++FUruty25fhd8doagQpyJYBSBPnrP32mzm41zETI4Uia8S93omh52snK8xoVUojxfz3tVr7prM
FVENMIlo4Qp3EzyXrjgjrCWNNgJ/ZCf55zzjvSafhzEpVr+ws9GRrJNOg3kVuWHiOcWRMd81jAiB
FVJwza5KuTO3E89cFufecTZuXD+ZoAyQ+bvalk4d5pWT1tL0UrbY13jYvXEoOzJ0NQ/1CTJmmcKZ
EUQlTB1JROV056is3Kctxj7XHP2aMpAi7sdULMwt6WOOfT/4psv0wCGreKMcu/QrYwn8aKZAWWkx
ljGe0aUse7fIsZgPyW2oqUcwTHStl0GjTHZp3HUWzS802hj5Bzyh6+SwJLqqSpEZOuLotkF9e33Q
ZQL01PYH24yPVmXNNP0jfV+RiMBOtLHQhSUNoEXa9vNQAKUeSq/Ga9AXKrjt9dYkfKkXl2i1R5i0
XE0Sc70Cqv9GyQXPqelezJytQFE09+GAsn1yTqVD7TR1TEDm8KCKQuwM9ARzuJy7JHsJa9u+iChG
3N9ie0LS/obNmFCLrCLGRIUzAcEYVsSYfC4ZbM5Zqvv1IC7TxI0JUsFRe0kstBuVlg87+s7jIW5Z
3IUZcJFhp9xn0GDztkLtPVF5h+NA+oY7LI9m1inPWMxL2KeS4NnlO6zGXlgvlUlZW2meXmDKnx1o
A0mnCODm/TFTF45znp+sWN6H7BEaoWofBHXtaXWmHeyp+mmm8busdbWrdVAelWws345nSQfF4hJY
ymq/cDaVwv6W5S5CG8LyIPFY97omL22DFKUI5VGlDsFIMd2lzr3BfRh+Shg8JgSKUBZzZ8yeSSEf
bxF/CdKThB3eMQlhR1eoI3t/Vhlu/IxhCYgNC4+FhGZhOe9KKSavzZNDJXjTW3YLYM8YqMUNP9KH
aicAjndLeN8zICu9dm4hqNTIAwsMDKxit82IPyPq23O4CCLdWBJ6HRNdE9FDqTpU67S7MyzYkJBk
thMQcXpipQHBzoSyFwyrKQ80Jru7pnwM42DZuTEcSZ0Usa02F6+OejINRkP6kF5Kck42AVgpRV/d
xTFkFvnXPBPstukBud38yJY/OMLnpSngInBoAuFVRC0+SqWzV2qPdFuIU0hGXjNhn8bSpRXPOII9
MikGqT7fLRFm6SR7KNuCndIUnSLkfHvXMulwj5AypplNr4PeTyH+dwzlwT+Yt0bWvTqp0g66Tf3Q
x9pdvZJ9Apv77pLTNtOV45dWFT0NDiFHqloerKmNfdMMUGGWg7bp7ZbSbXHPeR8Hh7XlPVUJTo/O
endn9vaZWxyGsTT2hdXgT89mYNnGS2okOCNXh6q7Plz/Z61mQIgX2F0WfYBtGjAwNaZ2e5UgXx+u
agykCQPB1vrEEDpCY9SYCcmQApXSiuBl4BOXFKwR+ynUYZCa1hgJUmjWL12/fn1oJygunaaeOXRG
vlc7sEvO6y4w2vurG/b6qZB2NM618ZCsqjb86c/RGstpZQtDKu4ZNOIBdlB1+kvpbrkpr4mcPKAp
RACS2Dr7MJMd35rBco1kuT68kH8zn9SqPoOW+iQb6ECQKsjKXT8FCGn8/xgGRNBxN/9JS439EErD
/46DIA8tbuO3AnXvrydc2anGr5/6bzG1+g+wDQKusqksueqp/0mEcK3/0AG78g/dtPFLaf3fcmqT
FAbwUa6jHACwuEP+KacWPOEvapkQLmpr9/9IhPigM0ZwZlrCtAxbos+W7NHRW//G3IvnZuxLzvVj
YWNWi6PW3SsYtzB9dvS1YvpGjuYXEXf7uSG3bcpHcplQcGAZ0CPaJVEqdrNk1XEdgidRpOyL+mbq
evuhCfJnLlSKttHYloixmN92a7IaEQvByhAvpugIQwcXKpUjbe+TI5rXzKrzXduQjx5XWr0lJoKY
oM/qroXbt5dNS2hW3lHqfsmceNkViQkZvjeOyYDAabLRP2iBvCzQ7XDZsWevcu4ANTmUqtdBj5fA
lhoOos7f6szqD47VPDU1CMCGTrlX6oQQDRaNK8sQ2OhswnhokRqF1v/oCDo59miuMhZoX2KtZGEk
vDaX8IaL7K3KeYKmmnHIzvkOYUVJPnwNSF+hdSxPlavGu2Zu8ROXOlHfJn7kgRuDM6GHeY2MpiKi
QQs9K3E05hnC3KUl00qSoRxvNMxwG7I3ci1IX7lBL6Sgg7yh/FkOPUpuFUr8qMr6Oqe2efjtjP43
UnTjX08Qy0KCDrqEDCFBA+uvJ0gyq2Yoh6o6Vqb7pHfG4F0fMtUyoHOI4wrnHoFF1t/pPQdlkTS+
xPIfL+bfH8sHmBvnKlAVE6iaBUVFGh+hSALICgqyFIaI1rBbropXAn6s5kCy7H0o8mfNLX7EVvan
V+ADM2X9tRKRnwTDYuOLMD+8AkvvGEsbORm0+5ieCS5yTux1LxOtyIVONPtZS+JtguZzU62Gea0d
iz2gsxN/hnOkP/vy96/DCqX53QRxPSILbiEUF+4fur4yYn+7aBNdtCPErexoRbwQ6Ictr3VJBZrH
bj+VpbnR+hW+TgvbBw91HotsQYOKTC5ZUCSbZKijuv0xTJXrOc5i7N0y21+fygmQSZtCIHlIPv39
QX8E114P2sYCouBJW478CK4NuQLw4CYctNss4F5nIIkKyfygIfFKHIO5rx1vzbF+dQz6SXXIdRgH
DNwsVy9p9b3Xzlyg7ekoG7TywWGjjND4OQtMv54E5TsIA5q7XlYn37qyQhoh2vQEAaZlaZ2/gUm+
pYXCCyHi90kDaRLYJe3SSDxSuXY+6qWnP/zF64nxm1dl/YtdSVcQ+a7uWoTq/PVtmlLyhPNUj3Gc
AO/SqP+aOmbvMj5HahEX01W+WyCY0YWVnNAx6R5JSgGkFyemDcXuvQKa2AxDTn+PdpPe2GxoTNJl
xEgUjPs0MJtje30LKBStTsVNwK2QtRZZ8OZWBg2pHngkHA59B03yrS6n5dBojAdKwBh1IL04tBBT
BX+6Xj6wy/izbV2H4Grp0uVRfrheMgNmWd6byOkb96l0+5GXfLlrguyb1gf9vv5ZEORZCEPzJ+pq
0g4AAze+bEOK4BZJMQKIjgGhl9MYvP3DW/Lvjo3jEziIlIKx8QHL2NRuZnYNUv96PuhNKk9LVn4p
mZJs69Z5qjR2tItm+9flQAwItxwsAUXIjsfM+sEbB19jV7CpevG1xfVqLXPqk5T8wGlJUOtQK6/s
MLkaS/PTtnS1KcTT4s4nuzgrZd/XodEcNDHqfomobEvn+75FSrIlzALhYZWfkLR8ja3Aufn7P9v4
11sYnHDHADLoOK6kJf3XM5Ee7xiHTpUcFwfiDR2Ve6tdXCJJu9rD2fBQ1EAgi24/duwwAj5YSOtC
UhY9JrmVH4oYweAfDunDumIRYqlbVKM6AFYbU/CHQwLhApckcuNjFLhcq/pyp0eOtW9yyNR4t45R
p9JDOOhn4SpCRGRzG0u6C21u/OlI1svwt8v0eiQ2kE7LgtpugfL+64uTMHbVGo3LtIsDz7beWyCv
x9XXsouTcfQE96EUfd5pofnIBnJbllF1AFQ0neaR5Gqzk8+ZEnQq0OLsbGH7Jfmif/9qmet5+S/H
CALMdVj5uJusr+Zvd/zeyZDplxO3kta+dTvDBZeT0jMqXzShCLiomVHo+VnG8Jeq6Jsclmpjk2V0
a8f5LQXlO1F88UZV76ntJp8mA7EK4J4hUfm90LJwG8RMsEvXKny15EAyhPbc91HtlbNob7KJak8R
Sq/J6o+v/keeOecBZH3WdMORwtE/XpHDbKRxjTXrqFuQFWpoDFE9EDykVLjt2iJjPINUTzBL6Mjr
RnHWwzIxZxq4bUljUY6nsTjAr9X+cM3YH6qN9bQQElYD6H/26fpHUPTAprlcAhkfiQnby46+ZJuU
CWv9/GTriGsmHLdenC6PKjCN9QWMGEzFZDAjKIQIRREasrAx0922E3pc2423ZWXKoyVm47Bk7W6h
j+/IMbvTGaXs5IDDDraPsVGo+4mtB/G3tmnAcmpvZV6x7R+IN5m79ym1Kt9ajN4j+wd+m0AHZecP
PVG/u7mkYYWQjDacAATqlmNziVT3HmC2Oqd9f1sAGr0rBt7HLj3UdtW9KbifkzjxUqN8j7KDC6O6
d0N3r6ULwssSTcKVXBVwIA9/f1pfc94+nNYor9geSXZIBNR9uB1TrgYjpHHtYFF+gFFHcVbnEWo0
/vCst517Mx8eApeYZBUMBbJrle2wF1Y7x0Cka4Riz7jb3LjpBCkGFJYd5Qzrlb6dh7I6wvv/UZpW
vUMT8znI3PbA9ay80CWSeWX3YuMc46PqLJpHaeDSpqruqqGxXqvgCdMfsn1xIcUz2zWLu2JLHcZE
goDnAnbePJjlaWktyg5olxlBudRO6/1hOo90w5hQ/Rxb2W3tcY0pwZLNoBD91Ij2QnAtv0UtXZds
nPE8sF8wJaaM1g0PXcqGP9Zo7IRBwxix7g6GIgK5gjW1HdG/2iFDpqKc7zhi8uoaAu81sLLWMjF7
t91fW//v03/++6Q+48N6yUWggF2YIAhtatV/4QXqbgFqL+NVIk2yx/PZ3qVBodNc7ekTGzO8/A4/
PD2QWjHLJX3yycnosUtVPkS2QedcCuYdZeaZqQU0tG07/+9Poevd+a+nkNJZx6k3hOLx46YAICkn
EbkXv2rhehw+5UEY+qXO2o7gaDNymaF5wXsT4D7PGuqfsC6/zjFlsgRptCnRoFuLZPy/sAH7w9HR
L/hw31YEdCjB1sHGBb16s3+/bwOQt1trQqiqGmHtY0bqXtgjJk1kugtEFXqo+sgPs7r5XOQkANnJ
IV8SAVJmXfQiptZ/f0Dmrx39hxfMRClDYDtbKQ7tQ1WaNRVGr1oEh8nMxNY22/Qxn9a4VXUshkL7
wpd2iMKLSxij1s6rH24mqjezfKWBqNMkN5vvPX1FTYvyw7io6GyVPyhn+nMgxwJdvJPtyDK6J5N+
8seoVjuMbVzXA1cFAnfTG+h09/iihqjzh3QK7xsZs6Xiqj7yVt4kU/teVmVyA+yhOrTdch8IZtpt
iJFW8kruojBU3uIO5t5p4m9NEkWXyUYdkpbN4LsJVbDtOjCm5H1PhQFSmOMcmKe1lvquw/0CcGY1
1ckyJ/dQF+GZ4CRzjxKYfEI0mZDZw0fXWdSRsfeI4GPVqAV5fKqSYPTMcpn20dD+5O1uvZrp1w5j
z7vZEBCdZQ1/VM5AbZW5FViSDrqpAx5W9rkMY2MrIyt5EuqVFzu6MYvxMdCtYCdBN2/DLoW0wAaa
RU4ZiP6x/AZZOL4ENI/7lnkZMS3beO+EYqtE1YA/tr6Sw7o8mBNSJElLwl4A7uRjZJ9If7PZldNH
NcrsVRraRPgLGYFjnFPP5kFB5LH1mtPzptYD0+HKbYWS7gZLynTOUblualZfcmUcVqw+mzZuFET7
sgmcL0TJpRCdmmiYj10ufuL8Fo99lrzJZR7pA83aXuFgZtaxriGO2jMit7ZfuAne5obm3iAsPrZj
F9xm65QefhH0zWnknVQDjJREoJsglbuJAjKopTtiy59qz6Ipel+JHGMC0PFAoC5jdyP2neCqXooe
wqcFitDUAkScpXwJDcayc1XctuOE1McxkefqjGMRFbyqDtBQEhblaY2DJyxOfY8shHG4IdMLPaDV
YJohOaWX/sS2mWgVRiL8JPgdQ4PREsAi8aKi7I5OM76PAG/2oeYYiEMqvMj4f7ctCkiaFwTntHA/
JdLDCd++O4/P1oLRg6Iq3DoLmYC10W1aNlP+gGESaYNztlzw5vHYYlhs5V5YzY2eZBGiFLgmIkl3
hC9rW8PoUsQ2DOUsoIEHJ7YehDmA8C8m6tSeWdBS4r1KJjRqWZCHpymv75d+/RWOvMis1B/02jhH
A9vGjoHZtehuigB3Wb9sayNHxOhgdkwLY88WRxzLrMqBjpCypyFGqhqbGlH2wm/kypxH7At5Nfsc
GAXTwRatdDq48X2WMUVdWpYvU72UjL8eGoM4mj7NMOKX+nDjGrPxYgZckJF4Flo4vYh16GW1aJoE
BRMi5gjE2RAKcMztPg3C4IL0g/2YQvNpQrZLp09DMTs31EBVkgeIZu0Fw4B156LvBz7+fdAx/SxW
YG+n1GWQvB503Lp3RoaQh+zkDLS3QQnGLnmXmkvkDVFYb90I81GFVcaMwlsxf3cQAswoQG7SYdE2
VlLmXmMxztOSwr7o+PbZDBrhPl6GJwuvXIRb5TJMGJYAndQE6qCXa5mX4FG9DMZ0Ezhj5wuQgw/a
1G+N9Q/HpgZxfVCNbyX99KKqLkXutzynhrhQP2oHXD3NnRIcXMqo6HPULS9ID1z0aq5xs6iaIY4+
AEuM7X0+LuZLJXHsaGU0nAeTXS6rYRylmcdltatau7g4JoF9Mk6tz4UIna1pJsV5FggUS63VX+vA
6sDZO/ctgsg9W3deJ0V/wmBiFacM8gg8WEcr6ns5mitE3cK+nnSoBB352MCh+ORo+EWaORFnw06+
wuBgosnlSilJbEXsU2iw9a+XL1bDrYf4Nyw8CF+a4Ec+0DVg1/guyjV70jb7o9lqwx2GWF7C3H0Y
0tbh7ENayjabHU4Bfs8lYbWYLTylBMfI6Ckfp+ZOB4S2tXCjsR/HM5WONzK4463MjsaIsdbF2l3q
RnXE1YE4VxvMW9okXwwKmdzugKtGcXSTF9kZGMB+yeoHO+IaLBuT4bdrT9zr28FrkrY9ZSNKyhhE
YDO+EXX30qHjvkkTYIZDI+sd8pVTnCZopO359vqsU4s7UY9V4KfT2Pg4P6KdZXy1poZ71WiDpst0
3KINURGFXt0sLfLnK5IEexc8SShZwj3hLOAUx5+yUcZY4Hk4L0nSPOBjKjeqBflhBAb+8OFTkzvJ
LgtNMlBdMv5mI0HNVjrIERvjLqIdLnvVe0wpstO4wO2NzUY/Gm6pk/7KFE3TR18bySdUDj6XzMnO
oIzwZNN0DUqIiH1Rzzdj2TyDBKGGNocvWf/W5TRv2LGYm0alt1OEsippeINjmCpjbjsYEjOA6txy
kSol+EeK5K5s7EvhOMlljHJSWGJSg0nE4GnSiFWNRbDOS/NTxEjZMs6aizcUpvsx0YgWLHJ1aQdo
J6Y8WPUq5VuyYxaJLwvZRpdI6qWXRuQqrCS/nBIQd2CC4bfs1ijW7uAWYDTVkxuxe1izXXOtNTZW
zHKr646NmUb16xZU+kMFkc7M++asEw/hxI3mB5Ew4GJW5NpgGt2MqTRQVqtnPKAIP6PixrUi4NA0
ufqk6rEKYvRIg/m8jG2zJ+/A11N0Y0NiO+xjeq90wukuswoXFxau/gENv57cp4v2mFlN5Lc5M5QZ
O/k2S2evkgPxA62NLHZasPIly9ECZbOXzHA2TFOinSLGY2PoY3VEyfCi4vHrqH2ecmcivg8nTT97
tQrsT+k68OA+fuQqUJvYpTK0m+C5Gr2GWXQh5YE0mNkToWVcRO4rFX+Ke9qMXHIti26MPxnJNmOd
Be5ktXfS7g0O42liJZ7m/E6j/71h50fbCY8refI7QuuQqoN2mFvnhRQ7EKFtYNMzCx5k7Z7SHAG/
02kaFhHAHPMU7vquIgy2Z0xD7bRrDMtLLPsTJTWyPGe89Dg2Q6zTu3lYoKb22bfZD4r+WxVCREHh
gtHNfA0lPqIpyA4kSDw1tEY2utZ/6Uc8OgPLwHFEYbEZOgRqzNfho8xO62kBZZuAMq5X8RbI5D6N
QUvoS1JzeyvczZT2gc9UgLRroccoUX19wrQy6MO2+jyi+Wc9TfGtZSzNQLGexuWLwDzqp2Efby3S
ajEUW6Y3ybzzx3p+r0YTmkEG8NGqXpKRiEdkZAjPtWSnKcoJPAU7uDg+QLLXGFxGneIiy5oWDajN
/R2tBoja0ovEBKtx0rxl1L5Y3YoUmd/Y26P5qNU+atluZ9NRQT/fRCnSI2zIDbjU9jliA0dZIQkZ
ULth0MptGFXfCJg/Swe448wiRwMmuhkKWnaJs09MbFFtHeV+k7inwnUArzC4W0LQi5N2lxa+i/jX
Q8i4kTIHrIYaZMPQGwZtjv8/wB41dCjEumzcpgvpDwmd/w2r150Z7ieAC3NDUjQbpz5CHbg2g9xK
vMV9dVPPxEZ3yDQbLfsukNS74WV2Vgr6jGPe0MlRoHK7RX/csVw3uhcF3wATPzoy/1Q5zQGB/nNH
vwHEJk0O8mbX1JDbJoVjUQDzdkNufC5tmU1ATC279uQ7CNBtTujLsqDO7tAU0Us0tiYG9BYnydFZ
QcRf2zIvHnJFxCm3gq2TYrRN1m6gPohh3xCGUjUznonAbm4YAXJJ1CSsz0vzleKIJXuwU1Dg7rND
nrphG8Ue8AtGqPVhWHn1CtufFwMHQqDLh9cvXL/l+uGvhyuDT9I83QzX/47B4MMCeLt+n3Nl5F2/
0WV8+I/vuX4813q83oXO149+fSOOL3fnTvrl14e//ar1qcdUhRC/oyA4GOB3MUIn+6rOeSv++syi
q0g3+/1p53Zl/SIuuX7yepzX//36yV+/7LdnCV3xCYcOcuErr/96GDpmfgr5BA/TeizXH/9wfL89
5Yfv+fDCfXxpfj3P+rRhXzy7Lc2oObzB+MJ8ttPzo922wx1T4cOQoA4Y5fTmZoBwhrDfT9hwEalH
y4ksEFS3A519tLNI4Lij7RIMofh5h/HeVBT4ST5+yaN+F6Xx20DmU9bQBm0rG8rimhudmtumi17G
bnI41Xvl613abeI67HxjGj6HUeHeSMgGtT4GWFmigqWN4LI4RxhYpBWh8uZAfn0KejnQ8mMTRKdW
VcWlZPbuyOriqDy/N90jcZIEO5pswdiARD7UeWPjCP0nKTLhY6J/a0YkcSIFO140FiZu1yLm97gU
1OfatLxB/HtIp8hHT+YZOlhaB2FzTbdvayrupkk23SDdH4+ZAS2kGXUAZOZDM69zCIj2npouJDZt
qjjTD+WwSK+eM7ZSquv3UKX2keUg5MzwTc8TKclIvFoLKZvS7lEi17RIim1hDtlmXHO9XPMQ2pr2
GPoNOzYvLK3AqzXssjU+dL8NNKabPcp2C4+N/ol0GmDsi/yuhl54nemiNodZ7IxHh1NnI8V7Rs0m
TF6NDmcaNNQaPk4WMnLrbhBOkEQqtHg/FX1zQ2OCumfA25lrt/lUu3eaOtb5eENf4003hn2p99sw
RT6Vt+yDopFoBNk9J4RSXyI338UNr57pzq+V4d6jHez2TUIeZ5dru2HsSIyHhAo1JIHw26UPFfaC
jQxdCe51vrfI9uFPCs/AenaD09yOhZ1BihqZY5mfxYCXyxkoRGqZlhwt7XQA3JeGHfWdwrYY1rdS
D0AqzKaNSwxD2lSqeh/k1nQKW9ThywzjW7pQAui+xtUUeOasP6dI2Ty1aPFhAQEHN59JDnHFpzSb
Nwa9B8D7al8Q6Q7IuDmueQhmxCRzxsgsC/xsec8aOGs9sDEdPMG1XnQ0Z0Aqb4DRRmQNMz6MD5UR
vwOVKXa5br4HcxLtp3lFj3SOuo3QUBkDR4zOBBuFjAlr7qt7/rT2JmeaUDBXvtUSjKax/NFmCFy0
AB+giAmRT2y7P/RR4iOdLyp0lYGGhtqs66MRT3g3OLFUHSaf5PRu6a1+5IeIU5pA5eSr96Z0vg44
nwgg+ZYsn1ANZge8wTTwzfZmVl5F/Lm/IMZFLby82RaVZBGPd1kRPKWh9c4UyWok4Aq54qq0UxB1
HGSeBYdBKg3QBxTNKkRY7ga2iYbfrXwWuy9TDxdOrc519NpQ6br6zkzwQ9E5Av2QppfAKP2oYSKg
25KFGOruZq6bs7BKRNDLN6XTOisM38wRMTT4LXZ6Jj+DVEEYiG+SddMi4z59WMcDcz9OrNpOvDPj
9iltw4ttf8NVHtA11e6bBV1LlAPhkCvxI5txGOr6BJ8oHO6gac1eBsuLt7YyDnVtfwUOxk3DAtFg
2FDKJDJ/T4wokM2q+wJV5dxJA4mkubzrhAVSMn/CTbePf/bkT8NPdk5D77YAhI2fnICjN04ZNURi
vRgS0R11Pgp2C0G/Juedawrc5VDGA1NwAiJFibLMw8Xg7tgmY0qcDdpzIst9cnrlZurCmKBHktud
DDtuhxBvHT6Honl0C3iz3DBgpEMKT+MXVzc3lSD+ATNmso8T4wYfxH5YYCRZLl1Uazjac/ykAcny
mCmGW1kjfleale8b6DOA9EtFEWrTaCkSUXpabkq/z4enhLaFWSc/c009KMwkgPWtCcaF5cePbV7X
u6xuuUbm7CFPyeCzhe4zLDCl8d6ZpvDbrrvkYf3ZnfHwJatHrR/zp2rBMprkGCLgryHQCkgunZZq
xYFkO1ku1DMmlhKLZoLR+Y7Br0nntrxHsRbekJoV6/jEq5bphDm+BcgmMOvCtZ77mdH1Er4kqfVD
1HNA/h317bI4iDMpKQAayUezi3bS9PQJN41dS/PScgVEjfathV+4GeUXrSnYsGDbvRk6WO22/SJJ
kNRrSEJ67WHbH7j5zcew1e71Oq73ykBNn65u8EVCFpPMzqKg6fdaoV6ilSZY6/mrQ6FXd1AJRS8p
4XEkbsfJeYIVcjAC6AEtV2i6wC9yAGyXcWlBjhnZz+bMSctkOugJePgMwXDcB2+RhW8nNbsB4EZ5
E/f2154G7s7tgMnPck9T9MtgdPGZEIEfDmxBnHFEspdsEuPA9doqqam/6QurmDMzcm1IXaIg39gw
q0Mudk7BfkPFM6w4Arx3gzxhJkYvjpZ4S5lfK6AKaZzOl3GlXhhjCTWq7h6FQ0+jtrKntt9pjmZu
TO6ebFVRumdDc8wSYZybaN3ita04dWX3VLns6xVgLq+vbDT2zqDvY4uKn6XqpLeArZJ4Zj/YkJ6T
FHKr6UN2sLvwZ4COHaGK3FOKcFsemWwvLQSMsFutm3QTN2uHarSCHE4JC6cezecpyQ9lOByrgqhN
rNTcOB1cJtsiRYgHjeMZlXbqFWLCRkMSrbBmkAtkUrcmLu5Sp5vH7XvEHA6xMvVkaKLujbCRTeWh
cdzOt3OU2ilC62G9SAHSZz6/EScKxC83JDwN8qSlwkOaRDkvbIJhycDsoGbcFMCDbB9I1ATkHUgM
WsGCMd2lDn+QJECSUyOVn4gK24VKHxN0/vveqOYtTqelNIt3+uJZDawOmQX5LwxoP0Mz+9xbeCLR
WFMcGfVZW43gBdj9xaYGQqRvY0K5w/2EgUaTZy6id7vEpkiQiHmaibbADihutTGPcBeDdZ4G8SU0
4p06hVi4Dux2aNS11de8nSZflNVt7NrJbS2dY0MMClEZ7rhrJWA9pzZ3KiHQjhDFLRs3TNC5Dn0A
V/Uc5e5h1ufHKdijntP8tmn2TtIMbGfwbcZfsbZhaPLjaublMfpqg0/xMSc5cNuYfQXa3nqp3RG/
bftSR4yzCUL4jGta7LTlrrcCwCeiu9EjShIr726Q8J310LzH5MQrMEqAY9EdxA/bY+B+m9hDzsVe
B0AP6Xe27eegdybubBKfsIWvbWJprNmPcY7gVuimxbdbRGvSKIaTEV7KqXtiTpB4SnNzTNrJ42Lc
d02+SjZRPNUAcTfWHGxxZpabHpProjUX9IGWP0wDJZeLV9p26ttAryKiTsfHnhTtWZT0I5m8G9od
LoNPeet0p6sVh9YtTekiJkM5qeim/PpkPzBebxAHCVkyWALduck1rWKJrcznUDCj6kNN27RtIpjI
YBvrlrLY9lYJ/BU0THJwIumXa8jU9UGGxGtYEaVT0mEmWR+cYCm3EWHPaLj0/iTXB4wsJ7no5gFA
FcTXHr5ZiW0TJpc4jUQcEUFCElY3tvF5dJ5JjGFOoGXLK+pcUnV6eTDW9JxqalCgmeUlWKnB1wdt
xQlf/8dyRYgFDSHv+jlYQfZEimwqkoakQ5K34vV/eFwYohpj2O1LMFVWO9enkLbUabz+hf/zsdnn
Eh8bjFm8nGZ/tvsE63nVmXR+IJMTfADY6EoMN0cMMJtOhZ9FmgXI4f05qbA0rL+zMKOWr/3z18d0
31rwGnAUnfFEyzrJN26xwNJatE/WGkPUvjJoRkG/fv36TRORH/4koL0tZsANums14D/pCsUpbM+p
2H+EUq/8zCB6Blx0wapIN6IZZtCLkY25Jy68oibFASZY7xX6QIRDQVnBGYAxQF8f0jbH3XkLm7o8
5RaYg80CciaugvjokrKwpx10+PXFdf/OG8mgcPq2KBO6YgIX+ERYTniFyZLmK+XDtO4/rw8JS8V2
om21EWu80xxDmM9hYqH2vU3I0/S7qku2VHHAiUJgsNP6gMkQyQzj8u7QJHieu1mQQUO1PWpKvIJI
7Y4qTg9ouWEOpOFb7dSabxacv12X7/oZU9j1gX72lohvSuWRwKYZmB0dDZhe1y9e/5etHzaqYpLS
uVigeoaekQb+01x7a3KYXtqsYpRTQ6VaOzgiIvijfy4dc6aVBukonV+5A2JF3SCAQkQzZPiepUAu
AKgRrsXPsOTTyzA+ZOqcBvoLYB2mmcFAl5cgYfa1GySr92IyPxvCeLEH0nI66B1Q4B6DeNjNywQC
SfRHauIfZUjd/DW0+y9QxmxUfTw1ETx3UhsfUGC+tHDakOs8Tw4VCAE7WIX53UbdbbX6m7SsN8SX
D1NDtKpb6ZOHZumYq+Ks0eT31EjLXAhMwVANBnaUXL8WtJQhp2TkrlRC/5gvmJ/Z1K2f+p+Hln4U
Q4c+OhZzt7l+PpP1f7F3JktyG1kW/ZfaowwOOACHWVcvIhDzkJEzyQ2MyQHzPOPr+yAk65JYbdIP
9EJhTCqZGQPg/vy9e8+tdlrMmX35f798a5QuF9/9R97/t961zqYe5fsv39cT/8ruufyy+/fNjaWg
hclLkWRMhXLyz4PJTNeMGn7i3bmQT0+r3Y0+wfWJvJpuU1YuYFAqgJWTue2xr3VPaacs9tWpJk5p
Y6cwWuBgrJkLPmqNevBhnyCygPFSEQ82BHwgGUC6qPefpLlMwixtGySEAZgYQC2T/9UoRht9BHBt
bEvnmVtO6D877IQPJcykfBw2VlFfBIvH2ca1PBA5o5LQm9w+fgJaEVPRU9zkBRnmcI1PY5ONVws4
9LpeendBSladVrYfFTLPXYHkExPWnkaCgf+qeuHY71DTVTvLgq9ltfrWQKPsZVE+b+xOPIu4GrHr
BxTdPnuxosaY2K53pn01axiaYdXcRriqVaMDDPeNQ22F0LUUYMVYjfuQIwulIorrEJH5jk4kZ/1W
/HTgox8T2E5NwiQpNuNPpEPQopHzxmHPn4Z3Xaj+CF/nq4jSdkuU57cmVRfHbh4xJd3sNvgurVw/
gc72ggCEU9i/Domx05PGwviGH1On+J2aXWup/sBx9jWrlcFsmEGdyKbvRaPeKsMMttUyCGgK58rd
8Rq5IXoDEbSrzFRb1YbYaodPrPa8xOIgTYOzRBi+AIS+ORYiJ+b9cwrRKUu4z9qh3PZFNTBzmbsd
kq8f2nfOWQNxifaLsANAhRG4erwTLzhO2qMlp3kN4zoEpen8LIsBDMeMca9BtlabR+aYmauhC65B
WSTzs+SwklkGEVbZu2nLb04O6XSBdK+Zq02bRQvdMo0dHZ6P6UeLlgrKbccQqcO6u4vq7EarlyqX
w7kZbgbN2HdNd87HudhaGlgoTfZrqUc3Aiq+OGZ4G4L+FiMGINWvg2JJcBz4W5zbbkXrOvEsTd/g
FuekuakS+zSVOO5NhlcJShKDDC0aSONLIBgC53X4XTNn0oIq7ZRXuLxUdxmz8bPEvboKzeEG6/6x
tulVtNaTPvTvYdp/ysMQ8/O4j+nZW3GJP2/KvigH/RlkmJWpcVvIoTgXef6VT58MKBk8AhD7Rq01
Ay8PD8aUnFnodeZK3+2mOHf28GMU8kfHSJ4F+uuYImhrLICAUXeb86zGK9ksIanG2cmmj6xRP7F9
UhBbmGZqnbtT3MzmOxqYj17YX4wX2FMx7R0Wyrkqvk26zbsf/hhVQvMMsN8aksQ1zMzPyby0Agxm
Fk3/NrnGyJkoRiygAm7Rlg4FODQE7p+5LqNNrBOjSsF9nQL9rVV26MXohOnD69tq+TnoRQALC4yt
05icTFU/C4XroWGaSOskW1s+0D60OosM0KHWg8an5wazW/wCqTGfTcdkSM8TTxpAJ8AIXuKqLXf5
nDPqr05h135uUz1n9P8eqSTBgy1WmSBTkxgaKGXgvJK6XLWa9RCOZrUTuUEbtKJHgYZc5IPrDWK8
mj3uUAQG8dQlu76uzvbIYIPD9UMYGOzqoKKxDcnqtabJawfWuZ3oXTnLmmVYMO/98KCHEmQfAeig
bL4NOjIcI668SYnQM4KO2lfvXlQTPw3NsAK0KcZyobiS2JdrtH5x8rBacQECCqP9l1V7rSY2EiIW
OuFDPDSPnal99V31xDtM9sLI3t7fpoClJys32gSbFhy51rUPYM2PRWDtCUPjwGBsimx4o8FkOvpP
xM955zIhcJKnopie+3Z+Lwe4Ya5Ij0BcziAeu5XGx9Nb6B8FDSwRfUMYkqTmo5lgUXFa9wM3QbOO
ekCy4WBum0hHUWP16zKPml1uFqhcG6QkXwO0dCu397/Mg95vCEHMUu7KULtZQHGIb0VQw7yyMz9o
TZxmC5+S9Mtv4BTfJX2duGxsThk/yg4ZWm37zK4cC8B+8xZG9itTC5poHR1ksIs/SLNlzxTqER7C
rqs++7qPV9ghRjzTLrHAHU2W3Uh2pmJSiCAObJ41UzTkb1rNblu45bclsqun9ltwxNW2V77YNjT2
15PL8VQ2nxgmyfUQq3KPVQGbV9+jazN0qodxOhhG/91vOb8k3XyrbchsfpjpHrIZmuX5T522KJtr
/whbh5sSNcEUV9hhw5e5+aZF2I66pOZqaduTIA1xxeSe/lH2nNUC41iFqK0ICSbA/b2OobtMgRNd
Ird+D3Jw0CAQwBfTTV0xS/4QDAX2uJ9A92aAnUPWEqkxiECYkHkaTjdv1ng/Y8hpqEFpgc6GeS5m
+qy6A5i7D/Wru8jo9dI/Bsq6qtGWz9UEOSRBqVcgrxCo8YikiJlT2BteJbqfpb0ExeubT1FzquaG
t3jAK9L5w27ugmpvchAjWi+C42eSN+iXyNcLm/Ml4TSC8XPzMxHDPnWRPZGYwvpqGKXnoGVczTXS
qrzL2mME8W87qrIC8O+++Cotn9s4oYVCKvuOcjPauB0QMKtNolNuTY8V87yzK1vnbEeVscVbEiIU
s4qzyNzSC4RxcY30I+id+ezjoziMzMQG16nO3fKgiqjdjIKPF++efTQW38k0pqdipEWul3MODZAD
YpIsnaUlBqBOO3e72DCnNBN7+mcPdox67v6gOqBPRuZlleXuEsuZjlFjogmirR/YA/Csjk1USPBF
Q9LQH2Mrud4fxIRyT3NRmsv5phjcg3UYFlciok9gcu55IVhtU3tcYlrBfPWofo2qkOeRzRA/eQf5
ohhh3XWN/kyt2j87GKX1+VlZpKKmumWc7K4wSAxh+tWT4vnSijHb4oqgSoxjY6diLrmgtbRHs3gN
ugJuwPKFHYhpK5YZPoGjq15aEJ4Mbi9PGii6k6aZr+Ecsq/aVDOlDmrBbXl7bCOX57DPfzSyjXam
UdvndMZZJepobzOhW9tVM6/1EPGP45tX1xmRzXVENNgJtoiUTvBaOoPcwBFuQfNw3GtjyKBDj3d/
cjWG61nLT+sZDM8FU/5Jp+fSutdR7QazJFDN0D0jbqELV0y6YxBBshcFMryelJXB5mfuoGGJczCx
xYGvR8xoaGQOJKOGM6/jyBCCiZg6fe/35kFzsRiFlBNpLOJTN/ZsWLDT3eqpnc2QRqCAvkfPHBMd
Q4xZg/NvdZ4Kqd3tDuUd8pjW4zaTLKn+XhvjmYu0mhCMbtqKnSlq+MemHmxt3rJdadOI10r6ik3T
Km/oUV8gHsBEKY9k1Gq04xpqRedINuwNytVB0PijgtJgFhhvSufscTf0dqWM1nrQQCji5AdEB38e
G+hGqngjZDAR2lJfgrFyLmE8pru5rR/KWZ7nBuT66NSfk1777spBoiUFNhks8pYCrGuT8Uag1+Ho
6ienNMd8TBGYrdTICjN3H3KarnOfA5jsQVG54HbI7CSriRrOLNg2c0wtkaNtrDqINiqbgoXt8DPx
CaFt6eYhcRqvTuyflv9mi903dsAJVm71HiISY6wZ1gMAId94KadoelCDxumT9d+EdTVO4WfYCE9F
o61GEfgIWRIUXmThsrkSFMDsDJgTS7UsgFwggFqDc4AF23YLISz4SGO4Kq450RqYivkSR9/S3HJJ
TsppoNoN/OaaAFeZI8OMfCzFmm1dkrxaSGBYsgOXJlidHGm8AhA0Y4grcI9ZQXVmZPY7Lpn41gbD
p8qn/Ai7bp8HHNjmIT67MSjYPpMEfXaLZRo2oUvJZAtQKUFiBlQzbbg3R07WcUZqJ3SsrVEN/tG0
U+5KPW2fwFnvY/ndT9yQGhzF9cho9eTH4a2zeu3gM5NuA0G2RpTjUwrFqYlH5RUqQICV9tkmo0e4
XOP6pjNpDc9uUp2mVmyrnA1jGtUh7Mr6oGO+ii3JsKefH1OR3sIqs/ckAcEmcgiQza1SA7LvPLAf
vupj+ZlbCN6fhtZTzbV7cJY864JOnmEUbwZTqJ3dtR95HJNdbkVPqIoXt8l4nmLYhl2kOAVTXzT5
8FYTCDPbA6oTZh6jTXPWJnIlhIS7tmMmJPP8perrjraidW507AOy5ERFtAm6JCA9WCnjI9dXRC+v
vFlAX0fyTQhoKHGf5/LQzUhpgse87CX+ceukAKtYiJaZSljvKYoI0+oVDpMeQ3cuP8QstG2eKHro
TCQ20Vh6vtt+3K3x93csy1tyvaOHEGOS32ALnV9La6+DB1yVyjk1vLVeXheNV0hKxFRA4UyorFCY
4/6MHObhNU0KJcmoca3HnkCV9d0DfDf76UNrnWwu8LVvjUtuqjXvLRT911I+3b+rbmsUmi6eVjAF
iL1zapA+bFBAhZXLh05ko9UiRDDUzhlsd4cNg6ogVsSsNIXnVrBQZB5fHJ25SUX2dpmQreQijrsU
bmPyb8ELtNX2bs3UA+0jmLIXzvrMzOZwz+zllIiEYhM3TZF8hEOg74VNM7iZxSaxoo9cImJF0gK5
fvHai15uh4EBbp4hYfK5AyCocu6c23wXbhbyyzpbUAIYwDFpItPTpIVn4YtZDti8kY1uigmCns+A
U+WY5wLnc0ozbs0J8wUKTb8GzA8CsfIPqck7ji7qmGG0WjU4YDsbzWyUvshq5FcnWI3pmexl2d86
k4oLTnjPKAu1pF8To+z63er+nQ5ps78tqYlVZetA+p/j3n8J2omVjhkS8jVOux2BOYOr/TR7aNRZ
BRWnn5nQJBioa6wh6KzgBmv0rqDFVDh0mji5iZJenDHk5koofkdSxV4YIoUYDKj/cX+OLPOrI1iP
IM5fi5CKWgeyFRis8yHzY+SM3AvWgzZIPiTDeqq4SCaelWq0F9Cg7rqMp89tx1mM4BB2q4gPW0Jw
C6eYwkhDZdY03vLOMIyEPago7poRktuIwoMG585BXGhmqfI6EX7c95O5WoKr8sMU33rD+gagDUWt
yz+5t+/I5ORAGH6M1JJj3n8KZz47UWighYocOzQiFKAuC7X9QQoz39nlmJ1iF4xQjYGg6dpxm4Uc
cpVBOa/SQXu1w3Y8DkLuK12/zo3dXOqqay8FM3cQyunBSfLxsNTAdjpUN/DUHBwm+bkLBnnrKSP1
0agx/KUbzTT6W9IuE57ZY9aWe6SVx/u8sz8T4pue7g9a330JQy0gWbq0NuQJnLWg0wlmn5BXCw4h
JyB+7+FAQjmyEeMyjXq092ec4KyjTwzb+91s6E+l1dpb1hLrZHb+CTEK9RD8m5Ij/r5S1Rc3Fca6
asRjCAbWaydtM9hskstFpS9Yh7CTnzSSIry4Xd4/2mtHa8KZJgmrkzRBeZXn0SXWonXJtOc0O7bO
CoGTfmjV3qlSd0eTn8RA9H3ACnUvHfT6ADMQxP0iuxVdb66FAR2h49OjMCCDkTJhWE5qRm0Em4YB
TFsw+uNGDKCzR5/iHiVo4uBmoH58tBKCQMYAS9ns1bh7GrLRFwsQ19KgXQsqGSQOFE2pnTzL1sqR
4fzAYac8m5BndsMRvxfaIZ5bOa2LGlDlYL+1pao5BlEuBah78qZ6q6mM19XIGnRfiGivgH9yTRcE
NNuxn2oWN/vHnC+n0c7h7B/BD6+4+x3mEszuKW6rVTWClEMZccgcpv501nowrw+ZDrJk8Kdqr0OJ
WCJhvN6QKDrgAPLbWI27pn8XGoZrn7KMwE363xwPiVhat2l9xPWC2rZnU72/T7b9SRvQpkmxRDPi
GLo/YQj6ZBxRbelD8DpTCHqUruz1MFAEpKOIIfo25BJAmCJ+QNAbPe5JTyskbqwOsYQafIrWkUYm
rjo6CtyrEXwnEK0xPQMWLEOw1CTIfdq276h6GDqEBD8p50AKIdF8ZXisnfBjMf+3TfqR5VxNCGkR
ewsNsvNiO1f9cyDat4nLCo8SJJXfL0G9Zugd4/kGDvwiSLFkxUpgea9zoN/VlUBt9kd1iET4CRd9
4+UDRjSoEJQlfFPROrspszj6+jUU6kT/oWNgp1umPL1myfev2Uy4d2MPF1rX09oBB0OiRruyAkQm
6AOaBWfPO4DVRWRPnOOvWoBB0AEodl/J+2bbI4pAs89K3kwc+BK+XdaUfBhEaFUa8YfbTJd7Sx0b
CcH0nOKRSRS04OLJ06R9dpY+JUv7vPXLhXKRZLfS6S4Ri8xKyz4IaaywEfNqSj3bzCCrKznvM78J
PYv2OVlAfI6/rYndcNREMmzdIf4gbwbgo4lZhsiiyOjNUxojoLAGlxRT7nY1PXAmCa8VU6hVRt/2
ve/DCrdIEWxTB1hvhudQH9TSzuh+RDR09hXh7TdV6D/G8TlwC+MLjQoUz/k8nyNpx3vLnOt1gFnd
02hQFTps06IqDpFldBdz7A9Zz+HPJTX2AosYhv+MzrogNsglygI3L4SUHPkm2n4u5xLkwapyCFAJ
htQjsQ6qupZ/WLkA4JFyPy5XSC26b607vRpGfoEpcB0KcCB+vaRZse/qtTzQ++aQ0wnGevSZh+Xq
sfSKRYoqUV9WgtFN2GZZVEwi5biluONkoL7MoMOcFJ+zLZP3ZT3kPkF14BBME32Ejv9SJNVjPstP
7RR+T1N7Hw45q1oMlo2uBhEJtPAhBz9XlNfmQIfQjJbOfkq5K5ebqBr5RU1BY2+2FitkVj4EJVBz
FD/kXlB24Lslp3ai+aazIrspSPXU2d83bJ+zrW6cMM0R2UTQqBcz8OjiU38yavVR6uqQSBd3oHEA
GY09qy2/+Y3imuXi0jvrZVTMycm1ws+cu9m0IikdoCFmljln8yUAjzKWQQqbX/xhY6ZeBbO7X+5d
I27mbcbTGTX1MrYsd7UeJytNa6EfUit2SzkxmiTDVriVVfHgl9wMeo5buqHVbQXyWqDDW92fed3j
0o7tCVS29tz1UmMcj/2NKqKc3auxeIOnmY0ArnCzal0WuRCv1ehAs+fyv4Oo7rdLAJ4Sg8RFQztN
b5HPN8CE0HVkGVklyxLg3g2GjTd7+Wvuh3HV1ybgS3aVAn+tlwH+KIS7niZ5BVPIuyCdmgUMwnIk
53y3/L0+IbWidFVe2iMVQjJU+xWfpGRiOpFy5nck0vO7lu9tWODAI62KANTu/bhTOrqxNkzupC66
4IhauvRsOmFOqIQyWzRUtENyjWmJzWJbdlwUCk9Tatd8eBl7WJelH0ZmHutEYR9bOFlxlO9Th44i
AHoEdjYve3bjaTNlJ0vBpwqXs32mAZYtrG9WyUnFz9ifQ1rQTli6u1Qj+ZHK560HYq/VHO64+sk9
wzJwt+Yq2OxcQEunkPA+n4i+quEonqWUCA4BHQ7wI4Y7GDK0wXyuDCtaIW+z2cXrpV1BSAfA82rZ
Nrk4Cjzp8w6LhraZK9xnkPu55r4UfHJgWN3XBmONiLRHiK8BUnaXqakE0onubu3XUt8JYPUe6R7P
cuje2uWUldbOqe3Jx4kCtmmlMy4Ph1uMt9tL5+hjMLjpa2nvugX3aieUtRUuDgxI9T5A4o/GckZS
Mru0jJfrcbjzkYpe8mx/3tduvHQ0GgQK9rHY9/D5qRv5yEbTfFZVGV+dSf5Isw8wZuMnxqD6BJ3S
yhHip2h6cTIf4FxOx0rUCe5n6XoW0U5rZA3JQ0zvAVRiSRPGdpZYMpcZeKGeGees8yE0PH7EFqMw
8iDcd4I76CDjdDO442vSTaHn1gkinKlhxK+30ZrmIQxu6KH6IPyLNrNiGc70okw0Udz8uDUInVKV
O+/7prkJnuMpdhCyTVZ9kNFQbevpoaHjNaNbUrH/5uaiBs5db9Hh2Ls+wDU4l/A0YEYIiOFYTd16
25ode2xAAYS5oYB7n8/bsWpvYI8wtUxJ+iRMlDcFyzdGGsIppdHFl4YTPNGVmUemdH4bOS0+zQg4
O/QkvyF9/j/p/W/ohKYFSOsP5n/va/v1dwzh9Wv241//eP/a4NIP2iL/I57w93/2O55QCPufrjAt
2uPKNRlxw38YfjTtv/6hCUP+k3qdka4wYLb8TiaU7j91HeaYI5RhE9WyULyaomvDf/1DWv+0JEwH
lz4QQgjS3v/x3//1J9JE88vXf4xA/4XrIDlp2wpeEag37NrGf8Cz5mKuFli7/Zhg9aCRkUyHpg0O
Lc4c+rgZLFIT1TtSVfYLcozsAeC+rhdbhgXZsSlVtXWZz8dpp19An/38wzt5+42W8MdnZ/yZ63B/
drCLQLAB9rJ5g37h8YD3lizJrXxkqrWq5kJeUuLPUDBp1iFKxSPOgydLFKipiniJ68SttPCZ9l3Q
kNAOKxAPGLW0P6OiVlZ85jjnrlhZKE0IDH7o/GibMewsSBIBOuB//M3T/zPy6PenbzIQUcp2bD7/
P2MpangDQ10I8htcaqN6LhAV4mrDoFVifp7pXAYidG93UevwmUlse2uFccpsJzybqNPPRpAeq1bl
JACl1GpAsFQrXl36d1GhgZrOEIVGRlUf+r55MhDznBByrwo/I9a01J1zpqV/w5Ixlrf831yL5TU5
BmcWHcqGyzX462syzCjAlsZkkQs939UN018suMGWcxDeaEyoUCqtM/GsYkuzSWFgrbSjJcLpPEpm
S5GqXtU4VScnM7cu/Xzyg1+MCF0tilX5ZEN34AwkVqOLleSvP447+u4/njr3juSO4q4yf7macsIJ
QUu6xqMoFVAuLX6axG4gX2GVZjCpHOCP9ACqpcuQXHqQDF9KJE5q2FqW1u/jSLgb4uuxogTzuDU7
+kJDMkS7Rd5Z8RJOWmxctMWKNDkEGBp1Hj4osOZtgRsnxPTjUXZN6zhK3KNfYLbl2ugohgklNmmK
cEmSIAzuwaVviNwiGcJwW9lFtNOGstg75oMV0PBOiSHZY6cLH0vf9yqfRJ4OgzqkteAahbZ7uT8k
sef0draz7BCwZ6LTzeAoaUXEmoqsoV4m/WwIiumLW9jtCmTgO2rW7hJrMt2wVIw7pPfmSjEl2Uq9
JbFi+dOQ0GWJsc3rJnlGiMGKq86ZgEpvpyqsZgPN4cFOXuxZQvwdE7Eh2Yb+YFxXh7HRa2/Qyu+T
TXcji5pPRh4MK2AY8jEUDGizpt7/9ef9f16qtknT1DYsoZvyFyqMGpTZjbAVHlGlnXuOdKtUIcr1
0TkmYKIPyjGugylhkEyYMunHbZJMzVSZoP5nwxeXEHZ252prkdTzOe3E44AKaJn6YiGaUTK7F9fK
3fe/edp/hpD9dofZLgsz3GieufvLqmFrMNNHqxaPs6WhlLHDpyCxH0C9k9hEUBWNfAMvpR+4INBV
fpGgjEnJfm7cr6CPmA7q0U+GAXCelDQPDcWQJrGOmlU+exNpg7u/frq/kEvvT9cUCicdZCWWhV/X
6N7F2k3oqXjMfFXdKOvXakq+REN6pv2B6V3lFaHjCsGnPIs5T86ISl6jRLWHv34i5p/pe78/EVd3
QHXybBgO/3m1JaqxZWviU+ry/rlKhDzX72kY2+ciIrEKG/Jb1n9Oilw+0525BKAd1+1gGA/3t5Ju
KzkRQ3qtc3JKGBiuA9S5sXEoK4w3dSMsmrbamQ9nAEQLLnvMHMxKPVnssrjizz/S0HG3AWjqNUQC
/axpOczsOP0UJyT4/vVLNf6PSwS4EIcJUpkspDS/rGSG1Aq30n39sRmjb7Ib4hMtGkaJteks2SRP
RGj/xATzqGlVvCn9Mf0S2+ZFTL1NMps5b8sY3x9R2fUhdIyT0WbIZmbk0bOLl6PSUHz99RO2/3Mj
dxyKi4XN5PLZ/Mo/JsNMJ+GhNx7rZRJqZFG/Y5HezU73rZxa5wECPweKFPVA5yTWpgMncMrqWDIi
NTyczDfiJMSGwfg3dHbqLDBUo/4rvkhMf4siAVErrPxDSPMZNAfAOptpr5LvCPjUXg9NVIDgBAnv
jMJ9B7khdG3pZWUTbmsd6VgvHJJBsikj6IKbOyhOiHqeEt1Q5xbQykZBVmDc6xAqtTD/VX+tkPux
K6iHeJzpz+fGLScZ46cWo1uOSvGodc7RJIrxWMTiWbiB+ZqNGuB4o5BHkHrQzbKFUmJqxyxEob+8
KKMmyvGv33e5rBW/bHmOwS2hC4mdkQXlz/dEnAZ+pyZXPLpumZIfPfdPE5EAp9mpcWdr9vikuT18
PeqL8zTNSzjPdCBv3t30Gie7bEEndQ2uLSWYlmrXrjNb4I3gggA49QfiebxAFdOpDF47uHm+qdxt
WTFZsAmuRaNAbQg05JkUbHfbx/FDQqLvi8J7l+bGaTY746KKEk/e5A8X+hPbeUj2pSrS576CYeW2
kplBxxSbfXA1xE65yawEi2TBfPCv3ynxZ0DiffVwTNiUUgeoKi39l3cKS0nX274Uj2OZv8sKASpm
yk9JyoXYVEJ60FQmUkNrXFFRRksAAXHYkSmWyLE8TX4KurRcQjyd6W9YYvavVaSNi1AqDg7gyyHE
/frMshavg07363EozeIUoze5uRbJhW7y6leaAl6jnUcNU77GtM0Tdkq/rpoZtNiMPu+Xb2km/d6a
aqaShmZeaoW/OOp6/Tz57mU2Cg0Mng2b2Ci1rUSMs02aOfHaLpwwLO+DTupPg/k+2OyL2sDgay5t
uU+c9quWp8MBlm6uzRGx2cSsFUSG43IsdxO9gFVY4fSXjb62muXiN+nd631prrOI4D4fKEeLFHYr
8Hesc4m9llzDckvI6ugNlumZQkzXJFmy9Lpz1BE/y9JM7VFQqxtvSSYEmi+TxlJZ0gMNECyGqDPX
TWA0ZKGg8TUjcpMdbEd/t/5CTfzlxuK4pHNDMQuXBuxd9QtXFa4WkqNoCh61ZCiutIWwdZNBvEYR
6gD4wcVZfY8YZBLqPilCI6Kja+bhS4tR5jAQREO/5EONdXK1yCdkuuvMsydLWr+U3gfHqRVCj3Yi
yD3ghB/bH2kTcLaha7qZiOJlDoP7BZrZTRefMfaJp8QfX9ve1i8k6sRuAuxSI6UobfVdGNffos7e
oRpl1g5RLXwaesN+zlqNSJWgQ/Bo0CuTm7GPRtxN1L9mEXWXfOIl9ZLk3QL7P6hK3WPHQTUTxwxC
0icnSlNvDqmSetvd26hMYwXwrQwxJ9qKpjFjBt3DrUnLDgjN2bST8fzbn4zucczk0fFHQqci36cP
QjphMiYPVjVs4KkQTIyxf+ekuVcGtOobC2dJqUaBiMJ4cufBf5xQ0CIrtgffa6v4XQxOvcfseRxr
0qaZvoBGmieutHRudmGeYSpzoocgVO6KiMJ+58Swv/ixJLU2MXO6wecw1kk0jtaI0a+YCISg6L1W
6ScYPuLQ5W2znhs92NhQPPtKm87AnyFyNAyTqQdqfxgffQW7QMRdfIUQRNsWpOYGDca3uUsmXP0h
rxPW8ghKS7N4NiB3uqB+MCMIsDTVmcSYg4nU0M4JoyPXaSQBJLP6H7GBTkYfmmvWAy2ylT96NWpy
e9a6R2Q9knuZu5eQ5+8i1nywcZN2mQdEd77eX+PeNW/gP7405vw1Z4CxjZPUfpxypCuclQ69sm+y
9j9B+JtvEUZ1WdDBrQUXRCwJ0S2bYo/wOt1aRfNdpoZxGJ2ZnmSv9Je6LQ5Fo88nPjbakqo4UhiL
vWmhik2b5BoBLsCtNWeEGKblKZ3sW8mtsoeI3l5Kj/MPg4o8RLnX/VB07OglkKOZ4o5nAydpkwTC
5upPUXNNa9ebsw6Hu1AZrOJpQzujIjib/datXGhsoNovftlcyNAFfiLV+Og0NtHXhobtgpdlk1Tx
oNJFBqrCcotQMd8WVgGTZ8iWnDDck73PKSyYDxDhk+uQ/ixgbBI/5Lh7oRNnxHP2KbmKoBkvJPkF
XmdJmzEQPR2c7zCt3IQ2sWbC1bYB1g01nk/+qn4gLbx5II6ETrxp8LaGenqqU9qVhSVLcrNtLjV9
fJP8q7Omk/5WzmQCAtUL/Z6kuoZAwWSW+i1tW/02gQC8kU6zJORELW9SE5d0wTPMHYgkcyBMUXAt
oTi2hbTOWWh/hVseMRyFDAXiAixbX+1SEmiY0DBkDdRcgsc1y41Ru9+mkPDW3vwy+krb9XHjDx4h
ExicuPI345jMR3MOWGtJU3YIwgGRzINT6jlgUppCnO1QKoXAWvox/T5lQXCb26E9aIZ/Q6uC23SW
L0XOnL/2gwvIQLi7bt3vRVi/ZVViPNuBcUIzT2yhvnPoPRBsSNgB5uP8I5rn75OvEU07Z6Bn8E2e
5xIsFGjMtcBQdiqt17DkLJTMYbLOJANbd3Zu91omiKOHRftw9eFbB2AW90GZLTZNNPC0Mqjv+kqu
WQgQxzZ9cRwc+Bi2D9qyGL+QyXZMCet5lgnR3RYqk96cP1nhVG0zeA0rRokAiHqneBnkQxk7K5Yv
8cA6FXpdGe8bwwLLEzYgKOkyE4mXrVvo4WhUx3of9tqPsCWdqqv9mwnxetW4nXwF/faKbnHcjIrJ
5hRZDIy6xW72hz9yeufr3Yj//8hptkIJjmGNYxEeueVL6H74IO9/VLH7wKo8Ax6JSiDpatY387jA
Oe9fwyYEPYxnyC2J0KiM8feHcNQuhtM42/F/03K6JTLn/lC7Rz0qwQHnkutjZJVliGF89xeTozSp
i2zHb73fhLOLetYJ5unol0zabYO8Y8Hwn+3uGA59vzOM7BAH2rTJpv7rb38dRmfcPMmOHN/uWC8P
2ZKP2JHXRsfEIoGxypojBkDP4Ui/J/cOaSCYiwZ1Bw8od5qjpvOA7wXDwUCALJ4roCoN2dSFDqY2
T18DooJqu6t3CiwMs5kMlzOpUcd0StmAQpwoZi+ik5Nzs8x1r6/KGWAC6isvM7KUUuiYdxCR+8Vl
GS3ewvvDL1+iCszRby/SQrdBiCFBt/RN/mZAC6A4wK12f5gXc+O/v6wnTTJeiNdujOMTf1p1ZC8u
j/cv738KBvhZq/vX8VhsmfozCXDyh3oUz4Q/BwcNnydp2Y62IzyWKL8QFkVouF5nk3RYLIGzBAAy
lOsaFADTTY/i2sNEcKqrgoGU+PE/7J3HduPKtmX/pdqFO4AAAqZRHXorL6UyOxjKTCW8N4HA19cE
z7k3T537TON1q8MhUTQiCSJ27L3WXGbtXkm3J23XlPjOvNFaZz66vb6ZgYUiwtpMjmuie1WLCEWh
aEirO9Id+r4lmBbS2dYQ+YcKuv2skP1wrpxWw5i5mxADk+dCbIjrcD3EIFo6XTno75ISBFTBG0W/
4qRa85cRGB8BhojE8Ph6xuxwsz5HH6y2bR8dpi5zmMWoLUO79uJnujzKKj76kBWZXlrNISk/CEve
MW8fNj1qWMqIaFgb1XgRU37bq+drKzeeXckUBhgq7cyolpvCAuqh7e5Ma+hQMvM/5TeeU7JYRdFJ
lCeWr2MQAQS7XZUu4Kjb7W4/3a77fds/7vuf/vn3I0hY1WtiOvB2/u05i45T6ur309QNDKlAT+e/
PHZ2u41oxnwP8u9Ua81dfj94vVRFYdx8tt1Cibr9oeL0NMMR7flEZvZ6t0e4/eX3/W7/yu3XjNkr
NT8A40gbG9kSIpeX0y5N+YZUWDT49rFB8qv+Z5qGe2OyzRV1GriYIMRR5qJ3xm7NxSwExqLUXCDM
PSd8be2ExuhbWj72HoJhUAdmbC+lh+uO2DPAuSM7DkfQDKvFjzhN3GNiwt8tx0aeMiVTvDgyMHdG
Hz8r3+ebfPvz7WJgH3TyvSBbi4Zs4aBEMrC+/YVVUJ50mp7bNCXebrnd7arbxe3XQpbOwZBIS//1
R7nYeG+3qHOTroGZBsv0WnJK5P5U8jkrMZMH3Jz+QSKlTn2jPxZZP59ky+KJ+7sT63wme6iY5SF9
j1T4LAvpb2k/Vacwkv38h2m7hI84Q7fwIdTc/na7UK6JwC+NKHOrmiJsaGzcchYrwO0iqMY/f7r9
GqdhwYLgoEL4fRv/X7f+fd3tfrdb/+1hpqjLt0HnL6Zzc3bwiwiaCJiZ+R44tj8vNTtSSZXsBDMA
CqBiKk6/LxBBuH+9Ukv51z//7dfb/foFuPb7ESId++D1//Ww/9FdKAewEFtZs0GJ/c9bF0UV/HnH
2Z74L37fs0uyfi9ZcqQDcjKGw4gA/J///O+b/X5SI+F9/P3r7ae/3e42Dft93V9e+O0vf7sL1kbG
9jZsOigctE975493bho82yJYcHmb6nDu+mdz+TEERlOAt+WdqbOxLA6z6SHe9+Th9pn9/kRvvxJQ
xAasqHIu//j5dvXvm95+un3QSTVClvvjRuNoodUqvQK8ZEoKqymo+9VCROqGatOwER+W01yrlZy3
tyNgmtGuvN+s8/DMONu4Lbsjq1FsfDro4GVZHOHIgngQ058X7R+ch3/9HoLZXxtdLAG3uvXWmyU7
DA6u24PGy4oqBdBfR4Tn3CCsXBotLicfa9Uyfbx9Li2FLwr66qVmV3cMlwpGLB/w3L/m2IFub+Df
3v7bdX/5iOrbYfrHu/77xzCrOWySYfjmD9EPD9jQScqkOmMnmFbzwFQ+aLzycZjCM8o+hUhCTk8V
5iJia9hxEceJXgNoc1p76DhDAqGWGaaTKVxVQEu3dd93+zEYkFBQSq5SMbdXRhDXqRHNF/lguKF9
8cvHEJDTEUXeMTIjD+4NjpIhtr7PVufcNZX5IqErHgViIVTE56BwHht4nQcaLd8Twp+g4TqkVm8X
Uy9rHlOirmm3lWhcSDs42VrDo0RwXlLQi3u38b9XnKxWkMZJxlVjvDUS1vopCb41bWndVYPy1pNj
IwPTxjkPa1pjrvktiGFFjyKdD71vfZVZNG+1SlaDKIx1FfX1fTajiRhKzB9Iu3elYkNvOPojmadv
SHSqc5LSgTJNNk9MmAS1QeCibgK+amcoP0GYTsfAmn7MDIB3qjCCfRh10YPZbbGAkynaPqaRfiN6
3Dvq0vtZhoXemYh1DphjcauawRP8eSwJ3dzsAbe8Ys/o0Yn6+cbSdbTBJAKQplDyQ4w0zMgDjfZd
lBwVX4b7iCyRdYK5a9ck1TVIzS9SO5IlFvZQUkzRZhFvlxq4b9KWP4wSKvFYTwTtlGSeNsMDJ6Tm
7MxufMyT/C5NXWgKbvYItq94GcYIBb7jfJ+ENt/a/GDasjpXuD12gQHI1Rd6P7jIKvsZb1DoR1ul
EbszQA5OnU3PgM/jx+zZd2NQy3MSsg6GU7ZjOvSrQHi7xvUMu6cD4SQbkBcgd5EWF4NfvvkZezH7
Zepa/yOPCKmOxCAOVhXle6hPdT8Nlwxa4UpaXfMgOk3GVWft884KLtj7V35vEMpjhPO2qcb7UQ/N
AayYfkoIFwGkgnpSDo8CpjyfHZAYNF7ZOerBRXg5hNyChc7wvTuQ4dGxTBlipiXC0DjfD/1jP6TZ
BuWaT0p5/YbTzzo6VXJsxhDDvKaHaEp8HviVirU/anmelPFtOOSZ84hNObgQBDaszAIkd2J9NwxD
AftknKC7SOMvW8RPbiOPtiv3wcMYrGbhG5wuauyTPuUREeM/C/BGd2lgvTG/oYJlh76zLOivkIbu
poYDCywBeOK2PFut9xzXtrgUHzMj5zc8tqLWTzopw0crcQgLciYigEN5qjRi1cwt8P6nnMQCcyQz
ZTLXC+oH1K58Fk12xeiARcScfpQtPapoiN2rNgq1GRRzpMDsNyTFY0U20C3BbtuWBcDJsqvelO3D
124m5OEGxCl7uoyOZn6RQIdibuJWZXserTnYCpHy3/EGr+AfGIdcz69pnbcvGWSqUBAjbe8iN+oe
/YKExcrl9CpzWsVMRSG5LwnAYp3Oetq3CfoxhjbTmmITE5ARmRc/dqt9lTM/aIDzn4MEy7IkVU2w
rrZZLzcE/znnfg6+gF7KL6RizetRwGczZ3qE2pxzEK+OfaaOAjFRiPSAGHgNbHIdWiUJ90X6rsFM
Lbt9YyXb/t2oQB6JMUef5ZWfui/f49q7kah2QM04us2hPjfTMDwhPXhG+E4/gV834VzbTFuMnln8
9yCfrbuy9u+GOOuO2jO+muyK7+C8QJ+ICfe13QTQ4lwAZvV/CLN6CabupccijYzdO1QSY1lRv1dG
e+fKdiK8mllrMH0FIEoUJ1KabRq0sCoZP1r2p5keFUqvD+tdhOV8NWLCktGFeYP1kuhviWfbR+Ry
35QY3MOQjk+9TH/JLG0PU87chOjfOi8Aci2Oz27xzjBpaI+FfvKTxkTn6bprxy3nZzXSYbRBP5co
rfceu9YcQ+urJcyD510E5LKX2EajyzjgIhuQC0wevDVgpWilfTThGqdBFbe7UeovM+zpLTnh/Z0c
y3RbVU2wDbxnUzntJSp7Gv2Lrh2/6R7go1prw4v2Kf2olQsRpEzUpTRz44qDEl9e/SyQO+5iu76P
weZt/MQaLsX8vVK6ffRp1w1CPVPKuVvF9GDKlX4nM+Vq2/mls9P4OYhcVOxx2pyarq2h1qj41QAz
9OgRa57MpEzo2R0eR/0jEU773ejcZlM3c7LqMw5aupEl22glQN5grm3HSNEDyupH3bOm+XkHnm4Z
9PGFaA/D/DgCXzvdrgntqCVcovzM0iA/uKgoC6iUexDOF9+RxmEmUG8t5iTeQNfOr0Sq7JOa53HS
sb5G6TTslFR8L4YCiGaapa8aklkbVfFa+0V63y+G33IumHgELRdTeT8VMicgOSesz7bXnSvOQ8fC
4LnYg+pe/3Rlf6crC/+RTj7AS3nHqFxO2wW9aL0EHbYUlZRebbDL+4nWvUb0AIJ9poZ68LDMnmyz
ksfJN7ytOTY9S69jPOcZzj7HITVwUG+1BEdlko/ohHny1OVRtepw6ZtVOj+A6P+wY11dO3A2q445
9al/NDyGgC6pSykn+j1jF7byjrdvdBnR70bk29MVFe5xrFz1SmuFw5eEv1ULdrOyI+dEKNJSK6kP
mvPmPk/ZwvuNCq4OwGu5JHQHUzaRBv4Y1V95yvmoeBfg7M/vsds6K40BeZ0ZGBzp+WsCu2iZhrwz
4A2811tOl2nIdlO0oQcLPPsS5T1oNFeABlWi27WupjVnMtutQ6hUZodCEyLZu+Pkr6NyqGBpseLv
7zc6US71wPSSyVIgLnMyDG/R/dTS/Uxd/onUsEl89PODsrW/py1McyWqiCj9YHhn3ZnQinkj7aJQ
X+0SH58ro8+oZTKHj9V5nHAtB00fX7zgYYpGdyPK/LmKOJSJLBs3ncXpnxKGo0LP96T8pCfcnQyK
vO5+tiRmTnIuEnbNdJDn5CV0h2sUwXxvpJ73sw4wBDgHOw1+Js3iXBn5uvYIiMDtdndG1rcEkNvb
tHO8L6bzi6qOlDKhvE0pSw6Xof5kmPMkB2H+RIVMIzlwv7B61dvFj2I56Krq3HuN52L+iCOXFJIU
ZGxnw7Oaxsw/O5nbgvVsDJg1qJkNXBPHLjqxhJpvZlN+9+p6GySdwhq9cA6c2aDNFg6XOYqDS+0W
95brUdejHsHmNySHLmOn0VJLExZLGznz4CItlRfsefIvs30GWmJuSszIS7vEnBOmbFZd7fKcYDN4
lZsY+wttYRhTcaEQQKQkaoVZ6n4NovybH+OVlrnbXJRFJJiaorOJL2GVZcoEeYNiXUHf80lFeJCl
2oceHQwCvM6MBA+0sumrOPPXJiiqc8PJoGMcA99r0TzbFo2RqA9PzWA/EaiyoJrc/tAYHdWym+VH
hlXce2Jgl1Psx7k9AWAUF0QJ9IudCerKa+3h9ehN/Kq9B5JjDvyHeiL/ErP816nI601usaB4DFXL
abxQKmCNZ+E71FB2G2ndT3pXK5dzdeGF5yYLHlCB3guLZovVlMds9rJ1j6WQICPvoUkraMnZGRy8
sTcXQ7SBC3eVMn3bk/xDDHEfpGgi+hFrRPGUamM8BnAwSYP1f1Hw2Gej7cJVGzjzcbKAPrO23Qs3
OLaNoqoYfUDF/vThdgxgoF4kr9LM7gunO01Al6+Riz0iaZtsm2GD8ytb8qWHht/n7l0Z25jVs2+y
1t5n2YUfTvU1sc3pyU3N+3ywv1ZIS++9oP5SBpl16gWAUFF3mJtKSIxNKuXBsIZzlal6GydI/eLS
Kq5uww6YhQW55VjcocU6xctjFhJeqYB2EFgvY14fcBRDm41nH2KfZPRl+k8Z599cYzkG1YbbjRAQ
ditNAXpiFHvLmXyAe/MveuNPcVzyZlUeHx8mCLd29WGOrK+gma6UR93Jt13A1NF8R9pBmLQTbseL
FxVfG0dZDyIO6hUU2Xojq2q+n/gkVrXdYmc26OPbaMSt3t6Hun/QvT8cMwlYxnl2CeK+Wn0Pzxdt
/FXE42MOHjqr3OQK3pOgC1RT2JrqUxRYgPNAb+xv8swoycXWAW2x4/y6pl/SMeQgSnaaSIYh/IYc
qaUYz4zp7vuINYr5cATTgGW0ICPBN00sRLr7Qbwe7vzRvYy+Oph+Nx8HtyJDAVo5I+C55JGTze0Y
RyZLAA9JjCpRv5Ah7mOr4b6Zw7SfYc1qEoyrk4ma0nTOzZB/QmqfCWLCfjAyOj65qEfdsLCeoA2+
xb5xYUpT3UXTN6NGqOnThHxAEJ1uoob1/naRIXa9NoX+onBBHqj8SJUs5KHwcYUwzy+IC0eJlPs9
dDFdHNjevHQkwPTZe9c6SCUDvPChW+PRQTeyVfCWySJHQgNH/5Sq0L6mYfP2Z2sAT8gxyoxzxZVT
duF2kPOQm86yDi4l+xG8gGBHMhabQxb4P5n4HzgZDOcGYHSTZdY5Sl1nF6b6rG2PD9yUxtUJ1AxZ
QbgbazKeHKU/2V93B0PL72IqMTPB3ToQWWHhK2LjLuU7Az7/CN4tQJBr/qzwI6ANKo0dwa3dmUjS
nmlFfahHGDBxh7eKqUqIC7lHpetAky6JxuwqevBOm+MBVE0GyKZojrSAxRFfSEZvf3LQEWjzZHgB
dkoHy1BXEltB5qnasyMGMcyXCxNznZ/LCrufLuYHNy9wodJHHlpmN2XSVCsrmBAj4eUhG6YbhwOD
CPuLrH6aM/WRrtSlZzd2pA7/wjHTnTv7qaer8Qjk5c6o6dL0Jiy4ITanB010aN/H7prDNMHl5TiP
MjDO9BdWnZOW17y3d2VU2AcX7DTnaD/ezXVAiRAOxVrQeT2J1BgI1sO0aiHr2kVl0W86J/nS0VO8
StK91hKuI9TrKdnmsRfsY21ma3SYak+KHC8W1e+ZB9MOMRSge/QBihhqt1aAMFoaJHnf/axh+F2n
OnoQML5jwBNvU28hUS5N68y6S2hUjUssYbdoIgw8lQ4JpUVOfHCAUHBrezk6OTkA8smauyKvmn2f
Ec1m6LrAJw2Vl3gA1+jFk6PTz0oxY426ciL5Sw6XoMiCA0mccLyB55FSZV89eBbz0Db3SuEEdZPk
NHOUrqfWh3rhMj7PluF2HObWHYbarKviC8CTFCHkggiG7gCMMVAP8Qw1kP6MEat71YGCqo0rZMpk
53hWvxkC84i4Q1/7NAD1VkTD1YtyMm0ATbvLhiRq4PEW8/BlJnCHRB7xU43eqigCODjOIF4Vp8Sg
d5OXse0Z/I442jqBF7sYd61DcokIIvbj4rmRgPQzIGd7EdjJqgCd+ji4VCT9GO1Cow4x984dlTn2
esQnD8gv7WOIZ8zL65g8MVReae+mW4/ewxq1TrpBS7lsGdSQtIw8wbnEyhuvYsLKVlZi64VueGgB
xtDLYnCuwHFzRGp260tRklpWeiLLdNgxvmTSXrcH0L+cPhPEjrWtXmyM6MxmQbn6RSi2U4oXo89O
4RQDvwsX7/IAe3ywBiYYWBi63kmY35kfARWUbFre46x+H6ERA+UQKRYihiH11ndaTbQjlgTSf4H3
EGDP9zUqN2MUfXdkNjJmfIo4XdzFRvmr0AKABltyP8Nz2RGjsNVkvq26AQyCP+eAvtjqrZmjwNvM
k1OUdjjTS2Ao2GENHZfsG3W4cmNr3vvdK4FuwTbzE+PICN5GzTR7YNhFf/IrZvZd4XinrNeUadkg
dgTAWAycnB3f6BKhJF/UllleCHaknBhdtc42Ss3hbGY+EfOom3JgR1N8rJfTrNKOs+7x5u2rsXnO
iKNDBH61GeEf0HkvNFuHrL+lv2Z2T2lARd3Wgb4nbNEAkJCnhB6GX3QNLiISPrzjvO7ugQiyGoEO
6Lz3Wwsm95SDv09Yh+yrXeUWM1wEQdW65+s2OxNDxNHcdFEGIqr9TFrMgFMCvqAcx5+ycM9BHqpt
l5oo9XMl194knyXg4XVTSWQTDWnIbhU8jsT4HbO6Zc9qk9mnsvoXL/vRbpLXoiSrsqNlurZly06y
lhRHI10UtUg44tD81ltAbH1YFchue4BW9sSxE5fuvRhMWLUAuuY22deIuAlMxHVmxGFzALlM+8+j
srbtOn8SVv7qj8lTMEXOMYqSaeuMFCCuSdSEGVTOrirkHXDA4YzpvzTvnCokjb22P4l1LKF3kQ1o
pf0mAL+0TcyWwy1wFUAAA5pWxgqXUKls5sQD1D3AvserQ4ExonGE5naNsxGQRBbeq9KE2VvJD1Vf
xRz7F7ugj1SkuE9kOv/MiAJYF+bA8dTOzXFIkpCau/q8ieHDyf9e1m73ZUWvKl3F0g/3Ji8SZPzc
4drWGyle5TSpX/MSmcWOCXGcMx5G6zsFV3Lfz4K+XzvlV9uvHkY3odlY5fYurZCnZnybIbiQY6qG
9lop/yIjq4QpBQTZSlxvQzX12qdNsmfcjHogkf4FwdFXpyZjtInwSAyek2zbPBSrtMv7rW46FA8+
vOoFuAVHD8tygSYprc7hOJhMtgNm+0EUv2hGEkh1FzRMRdpG48oNquLh0JnWZYYpfg2RRYMBUo5+
1nlMvnVMthdtJbm+tR7TqAF01j+IbKJLb+hs5/Tpe8Nm+JK6xtsYMn/x0Xyeo6y+75JFvBjAF7AZ
euLUjE4qeCIH0TvfLnLD4Zjriqd8YYFlBBfE7FERDqOeWymj/NDpHVVydSkzd/qSJR6603hbWjH2
BvBTL7UTPOOXVeeoC7ZuFyzf6oxm3JTT4sri/h4lXHcvan8fhGbOOR5GAG1XA5ONF+S/mmA0t9Ad
Wci6+mpnhXlmyNIfSX6iIIGdf5Jo/q3MuDT5kL8mU5o9tt9F1+zLpMpeWZ2tS6ljfLfN3jFE+myi
rIfVrhnZWI4mTLOFi5N1YDBzHxEHDtxbb8Fqn9iiGAdT1cl+TlAYxsw/TB9Emvlzio343Iyc7TPb
eC57fhPwisAGBVddEAdXJaQzGm1zwgD3LWng/llFyzfKx7aufLq8yUT0OEWt55TTAY8DPaxY2OtM
YN93nOSgUwyjMrZINXFq5EK6oLdU+P56dMsS/3bvksfSPJsdQaLKikkdtr2n0tN7u0erV/nWXVFm
3wCsMmoe6+6phAddKlUhO8UBX1fSP6YljUIrqSAFGmTUTsK8J531jbdgiUinBNc20NKYl18yoVwj
bi+IVkhhwpZEcttUxHs0uu2J8KM6nioke9BPdW58N9To7ku/nknKaElYTN76iLjVOFxw7qU70lhN
YNUukd/52F8AddarcBoKMsS+B8D8El8UHylnU8J22g2On+haZz1RM8JOd9JKORuRk7SREyYOQ1n2
uxxpDmf9l6zKw1MOSsfGy3/XRZy3PMcK9wvdMp6C+bGFc/MQTr9KhvLbMWZ3QctHP7hxmN5PkE7g
p74TWNedKixjSPNMZDQEt6GRLfvrUNZiO0r2D8JfWYDfrpiO5JWE2R8EiOTHytfGPcP+5yBn9EG7
rr2Dbu+b4WqmGfTMmgOisCnAS4ktUIoc9OlADlbwRN87e8ZRTUB9tWdmuOA32eqoOrtAkUI7CYBh
DT2Zoy1N4oub2fcpuPj7wPKKu7x7/eMXMXJcIMleGwmCPfLcvLNhI1g1Skh9iePwJrM5e0mE4iCx
ovFi9/A7YFcRfAeD63AzXAhFBSU6dpSMiqq9v7AVUte/NCNLqoiM6qJ0+mUAM+iblvlQMbDq4gEP
/tQYa6+2WjpR4nDbKfISUP2mxsHrej7flPO9L3sEtti5xYKC90wdskeneTel04OM2HFG4WMbW9M9
/wEVuq93uRL5NgurCUs9Aic+rDU1jbVBHepd3bn5mIt03E0DEo4mstyd02Zfo+V84nkhWR+98Rh1
I5mho54O6BgNQIOEMo66WQIsH/PSVlfmBsa+UXDOm2XsWHcs+wrHduDAUymXirWkLEYSAzdpYHGg
2eUDZtXBquwzytKuOpuGS/OJdbghfknEXrlNw+7cyCHYdjWyOQBTxprXhCaxH/f+QEMumqy3sWJb
1qgfNDCzg3Z0vAtV4a+tuvVI0UTOb4veBk9tnWtyE+/ZJ9dsBRKJkVwyiyjrCrMoeYFtL60XGvoj
nW56rCS5Kv3ipE76GHHKigDxj6ann1VHhElNfCq6Mms91kt5lljbcBYXmgsYjVICKXUFjSpsB3Q5
WGi0FYsXz+aVIuEtHIG9hmhfzmD1J2Qg52hQF9+VxMDQiNtkYDG/2XgUPXdaQ6ruOTEN/hkEarAq
PHM4mHxu0LTWba1dij8rg0WUtAdRefTvivOImg8XbSzRSC/2yYQWIUMsCLoN7Cr6GWt3otXb9Wl/
qpFbMNN072q/TzZgpuSldcWX0P02RW7/xof1mgDoZF7RQia3B9QF7sS+EzLwLnbE62hX3x0YfXeh
vxdF0LF/ZgNUA/VF0l48zTGG5Kndl3KovwpAHqpIngu4X1tjcPuHGaCrQ+RIJUlYvU3msiXIoia2
69Bbmk9PJBELjrDuhJOePf0yEGSPlTkPOEHm+r6CGMiSrr5K3+ZFBuFGVPbBYKd0yZ3vBnLcfTRE
G4YSDcvm4G2YYEI4yV3CniqQccBrwrcihqgW4x4pLbKyymZWW8gJdEMiFMz57JCnrcnvLYESB706
A6lTDy8RYqWzBLpVpG+UTmQ2LyxhmbWQBd354Ic2oxLDtY+iLF6RSk9nIuvUWTMpmjppnwaVNVew
p8U+8Ofvnh2VZ1NA7b/9VMm6PKvMeouatiaEtppPkcPF7adptnGGGppeUt5dPYPGtovRtpfoBFoL
XL4QyMb8JEI5PVRPCvsQk2Q+5nKMkSWmgbmqvBK/AmmXL7qNiEjxsLG3ke+A1omna8v4/mYvKxmv
Ps/pD4RY9w14nK8d+5U4sL7Wkzc82XlSnz3VYH5X9ap2yZaxs8VUkNAM7OBKirFXj3b6DVmifO6d
bO/A80JgBsuhOFc1oQRWJUBZ97+qpHiPqfz3jB/o6qJeZ1GevR217YmRGfVXkZySaHp3zILTXOwD
jvTJHUHm/XHTR0wRaLxQJc11dlQEekegLlcljUwIEXs/Hl9iElsuRsyZkjbUx8A/kqLVW6Gm+GX1
cgl/4mvcmu6iV+nPo+O8Fdb0hDwv2ERp9SNN5mJvAanSQlonOcurE/rVputx7wbOsCG+iI2hPxLT
6hhE2heXeoiyjaqx8ToVVbfdD9g1gurEzPg1wvd+okxygWh1b3RPWR16j+TjRdUztuIuqbW9Sxal
cmn4NePAvF/nQ9Gta3x0W/Td/q4r6J4kyjaWFBBmyfXLkPvNlvx4TqhmiPGc6dQ6JcthnQHSXHUT
DXPC2Ggrqj7Elp6BPy9AUg0gWx6TxM3Rp4Ltv6KBDF/tjnhxydl+HbgoUhJvyTor9QfScMhh8hQZ
hnullUXZL8iL70zx6ufeZ9Ggi2Ld3BdMXoqhI2jX9QEJpfR0Z0mScakrEhaZLyokCGVM47kZD7Yy
zQPgKYwu1X6swEnSkF3hLOkOHVwaYFn7bEi9H+rQVe1WzWp4qgRp5LFqN600oA8O9D8BSxA8mY32
Js4Ci0pbWPfN2F9TB9tyUb0XtNRW2Ik8zi8gvgT4c0Bo7PIWOKYOymZ7CHLwXZ1LTNwUAScdvCK/
TuXwY0ot+pLEE9vae20sRiTkGMJedVLc4n2htn0N0Im5BRbBSmxcP7CubFAeIbpATJPt18g270TV
FQ+9FGTZqegKae5BD/FMozYPicMu9CkGbtibpck8jPkT+79F86juDMcD+zt3Tzc/Qe9YLwg8q2Pf
Uxc5TvqcttV4mEv3rXcIHCO9QuNSMX5KxUpRxFkDST0AmhUqbHpMndZubtmXsu8/orbpz8kIjmxG
tXNzDP5/Isp/Q0SxAjySfzFX/hsR5fqRlJ9/haH8eY8/YSguLBQUNg7ME+n6tgywzv0JQ/Gsf5hM
Sizf8lyBBd6GvPJPIor3D0f6nkCsi+vWFiYO438SUex/4JD0pIkvJzAXXN//gIgiga54WC15IM6v
gWu5f3P29V5qGv2ES2nQK4SJVHYWlPeNiVHuh3Vqvw0vxjHaoL6VR87Df3mj/gPgicUL/Itfd3ly
33KlBMkS8Gqk9bcnr0pZNa4JWsiephXTn7k/5+qO5E/G9iYbYbZ87ieJpf/Dp13MsT8+nuDadP/n
f1n/e3BCObYJT9u+D806Lu4HY78d8vXSfezOst6ROfFfP+X/a2r99xf6N8hB5qKM8Ueekd4megvL
W2EBjAgWTTZ9+vZfP5fj2f/2dL5l+Q5xRosZGvvM397XLjdqktyaG6sqPMXsKzzHvp/6BbhZ+g1g
wCzeshcGzc9wdqNhWV6DQtE28GSxIpSBCGCiarDX+TuO3GBdarIqVFNX67mlvQUgATFxZw672TO/
hJglVkwIzJ0GtjFAcx4XqB8f/MpWXgkumjyK1i76fcZunkY9m5tU3YdUvLDTFEAzdhDJ3KVsXLty
gzCTmPCR+T8EZoo6JHHiCT+QQ+bxtML6Em1b1KcrytG7kEQyHJvthg3KlywAh8Za9YpGjKw/7T1P
Xh4+45GjeBB1clAKK1DomdFmURRZWFsObvvR6Ykjz4ZoNUMgLzUjWXetyqEn/laeSDjy1vhrrh4t
AiHpA8XDUYn+h13BmAtnZMel/SkLaIt18w0y66vS9abruisj/y8aQcHa63ln55SghA7Wa0ZbZVCw
yF0W8PXMziN3vw8JkhxXoyGbR1yZ/qBeJ5RFazpm38xoGTAR7FkmBsMzHBNF5TWIjiia7MWt+MMq
xadtcD+Fg2cJVd64YpGj0cQCSFGsrXJ+rKxqX6tcb9tBhVvetgP91vfSOLmkNm37fiacowaqmmMy
S6xpVVfJ1nGqbx6gbRguwKX1ZzZPr7Frb2REhFI7vaJ7jTEl1vuxxO2SefOnbRevUf2zLLoPaoWc
ZJGFN5ey92bfpLO02Hqq/hZOuLc9dydKAhNsd3yVdfFpqmqb9H2+WR6Htu2rqeW9rh6YQTMg7JZu
+bxOagkSGB4cASNPkeR0VSMjYpTHTapq64juMiMNBYZE+Ptg1Ngfl+iB3AZ6W3S8a34tNvgKflFL
TCtEQfR9i8r5NHBz7cndXDsUYavMeAiFogWVJr+6hZhXdOweY6O/ZOgZ1oWNt1Hk7TtEZtSEGEWD
ijg6I/am7ZBlp2Kx4xozGjgK6lUeccyJ2aXuAhhrVfW68flHGscN1zSgC7bg5ADC3gD25B0at6Eh
3PA/e135SAvuyZk5THLLulQpXdDRAACMoInYSCM+kilD78cCQ91w/DT/l6czW4pU26LoFxFB37wC
CdlrqqmWL4SWJX236fn6O/BE3IdTUc1RMxPYe6+15hyTVhAKCgBPsFnTSKbvnLeCW4YvwAX5e6Ed
m0WnjT7hVjzyvWL4pqzxER/GpIqwgaPOT+99JZkucaPeFnCCv7dvpW4aIwJ5FES95MYVtxg7CX6q
jgmPvqkBqELngncXSQqTcvqGrmZghbXMHInFfJ+X6iUvpyvH7RjCcv+htCbmdcK+6poME91yJNSE
gopclfkBhGlSYv4rJBBLSyLvx4Fx0rQCqrCywyATMoBccTfm4pEsLyXshu5iN/1dqtAWZQMf3++d
J8PNYN2tqB8aUKM8hkWKRAHLDgVhFO+M7Ymribr0rBCsa0BHNQHGzzPb6oyARgi1g4riJyYW0+43
JXweG66Q5H+l0j+rE/1dVfFWnSdV2X7BClx63cAarwsR0PS/j7Stvc4QH1YKo9ByhptYzNhl/hLa
VUwfgQrGG18jaoTdYKDyZGjRwPyedY/101NiIqgZyB6228mupZFyhcUM1Rlxo+m90F6ppfVAthvm
F6V5o2REmMUDmeSEdtTLa980sOdlHnH4r4x4WPJ/rycBK0u35e4SrjkYQ44KHj5BGfGmnNaVTX5I
Fuv/+o6Faly4IoXN4j9PfqVGTzQw+Wcuqr6q/0RBpLPmOPtVM58SbYGEnd77mb+snPqW6ulNjFM4
iOouqbkIRLoQqMr4cPt6YCKBYdVv6K7u7bjchbOhvaMH2eR2lunWeUgK71tqAHkyz8PK0dfgItK3
+6eChHGHaVtjRPkhUuPeVrsRoSqxUtq/OlvuKnZn1kwF+L92m/TipsjlrXTaH2Zw/mioyMC351jn
iq4zH1cnMQ0YYVTJpDsgIi8hkNM21iU8KStOa5mPAmsO0kmUywkfK6F9iL0k1iALfYTV0/9Bwdq4
8WRSYLH/eGKh+C4gOBAjK1x0uf9IkGDtzNKXon8Yh7BdARbn+3lk/ZQc3lpsU4HQCzh0jvjYPhLA
EkQ0kgKAVbt0S4LQGQSuv28QeZzBBCk5/t7wRtN/tF12rBwI1g5jOX6mtyjso2lthLQa/7AjMzFS
k53IuOBOROksd+XN0rsLW/tHosXvIk8UakM9NK01Py9s44PV7RQnxbk+J4Xfqxrz+wJDhon4b1vV
cN3DKmHK4CqMoVxs3wIzRbqLtkigacpv9iSWPc0BSqEmIlbN6m7ZUoFOdYSys4WJypUWVVPxCCUM
apWpvIESo+kxT496nVyHqLu0lSHRi2XR23a+pGcslfU3sEADKX7JM3v0iUuItB43s8iJurOnOy2N
MtANdXXzrK4Io3J++rgKS8EOkJSkdCmbntPmLfQJPfMEZZ+02oibeGJp/zHtNfvl7lgJg4FU3rHK
SltXX6V2T2I/JaF66U5ieqEltZOt/KFXieZGQbf69my/C1owrB0OKCYSXVtrZLAy4ixfBIFym89M
NvhWbKrfHQ6jptQfCbNR2ADnc85/dY/bdYn6faOO6huBVL5tlGExcqyBAXCaABqdMogARmsEtJzU
8yqZoEcGbPlpqqORNP6YFrdyW0/8qFn9mBQSTGtCkhOUX7VYh8Nogi+ZYudhFfONLBwa7gNBlFE/
ujlYfG+cusgrigp6vcabSiqbj7MwywDexsu4wiNXyVolhKP4kuocYbW5sleQFQoohrp8SYTqt3pD
L7BExbSieiVrdnBHDPJZW0G7IVyDyAMECdGXvhQ5bSPpA6UGZx1p4dNYxj0TM1qcnTeXk+2y8D1B
IDoIB6RSpgJ8YVoKimUO4Iel3Gtxg+KVQYo8rPZeQrOtIvPTJrM6gXd5jSUWn5G0nJ22AokixMAY
5T11fRmYSuMTDIb1x8LGaXYRc1kF/5WyGljD7M110lTHDPSKPRoKgw7bW/rxxe4Hmv3qlpQ4MgFP
ZBvsln1cNPZ0oU943rpvVrvpZI7zOdbQOOA0KaDPDeSnDTWQ8OizbtmA/nsRaZt46Cz2+vKgSuvZ
mdMPcqBSvwU16OFomng+sPondY3zOXVUosbjIJPkNymOSGzpm72pzfJ+bWjWOTIKXlp/wE564ikp
Qt080V8WLX3SEqv0LQQgR6HqlY+ARNlpTlTRuuP4Q4ihCOfZvupIz6oUYDB7b9aCo00zeOyGdZhr
6ytCCu4jr1bDBgLPOn+PFg9VlCjNJc2KAwswhwKktmQ9Ev+dxA0aUrV+qgqCzKS2+9vxaMLN/Sb/
i/7KmPzVVXysy2ot8AlAUlnR6juceP1s6aPdTL6RMX+v8qjskHcRGp7UrNtrztPCkttKCK4KIMj/
3VEsFKlFh8o2oksKIN135gAOAm1KVo94OStTYxKvUoEL19WKAeMIitAsFZqUS+FlcZRCF4oeC+M7
LrjYnVlnO8x9F8IiMZYN3GkdlI+5NtLdYkct0J30K+/HYjeXKRVIhgzIMcFtGyv0febTno79yGVK
Ro+3NUVgxQy5BoVoFUmV7ynwriFW8x3e5txzoLaEeHw/y3L0OWwdVluMj2W6sAwYhBDGURixhQdZ
Z3K6mvqfWbART3P+RVVEWp8Kprhpdc7CpQglDYBz08Ts6CRichtnfq81FaWPEVSy+rplxHm9QiIG
jeKUaIurlSIF0RIQY+kvKz7JnxqZBvoGL8/rAYWk0g6uIC6NQVhbo09kPepVz0lyVsVyzPza0M56
SnRKNVXsbQcctKWHlQbusa5fzdr4HihYCUsg14EkEbr0lFtCt77LWP2p9DU/CoOjLa6C1G1Vrqup
d044m+2B8K3c62SQ3MCf3wpzfLIaqN6oSrdwxuQQM34miTHqGZMtPkaqCbtcBmp/+MGrEu2MBkN8
vWR3unNJIKnTdOCMejUgi6uFSVSgrdWBoo7tqeNoQX6QJLc9xSY9Vc6UCA+bDr1BN1BsMAdMzIE0
VzkPTGgtIe7/AK0EeS2d/Y4ZxvAFDoO0sZ7UZkR0KpVdWGhbDBjSDWJ8ODVDaW0FATrN0nRhlO2d
kcGvZkTP0aWoDOOpy2FE4TJNfBLKkWMCRqwNQOQjX5ut1ByW4RvkzBz405e19omvbJM2hxSgmNxZ
P1kyVpsx1PQ3wr16UjmdZwRo/YGTFdEIM3p1PjWSOh2LJXwyzhyEy3Ccea6dyQEqRxJmSssA7wrk
nU4AWtFsO+hl9QXa3YNkz19oIRffwsA+FPE1m5zpAE7Xjwp6u2Uzf0FeAjgIO9BTOrneTVFF7W6T
OMCny+3O0LrGH+hbeuwc+qmkotMFlHZmUTu9689zvz1uGRogE6X0Wo62q24pD1Sb3J4OuchzLILJ
MgC3TNudVuiyD1AsRPe242cHU0LFKBQHNjerJQhqovxg8h1JQTusEmf9pGWKyqVKgGbRgdhXtsxs
16L30NFv2NxwY81ak1kenMV179j5qUaJ0zOlch1zCVVYJVbagFLQV+HLSdAQCO6blfanUpqdUEZS
BqCuW1LygawiT/8KeT3qnGrcxmg/a12iLpgVQrf0I2zDMzLY3WrPoTSSLYDh7yav7b98WQ46W7Dn
CCb6SSYvrP/cv/QL0VJWf+QlTmDQK4elbm51Kn02ZKKT7kHxVcot24nOjAgFvskxx+1M56lPMI08
gBAmg0WIb3nKS0RUWwxopVShlbbBmlutXw8oR+r6aTCoZKMe984WiJRpcefKlY71SSdUlB/zXOl0
DvN12UfRbrRt8jhJ8zhHln0SlRyOxis61ipcTYMJrlJeVZsWWEqII/iJYldWqbEj5bQeCK7Qm+Ff
2TVPY5k8W1X0+pvjYBYtJTvqLQKXWVQt6QSdA6NEooMENuq3hu67XyDMDCJ7p9KPctuJvr2Doh/S
/XpqoOoVMa+AT/c8C+3WpfpFM0Xh4WDJwqxRAgbX8wHnC2N0097rhn52VmKpQMtfJEhCRIOQKF2s
2mND7H1A/NwWIVC6G7Ek1KlQfCsvg7Jo73JF/2QmNyvacvIIYIbW0ZSP5pYOg6sPlVNDedePFUwS
DvauObEIRg3Rge342GuzoDvEIj7I5qvJISlQ0MWVYhAINQbzpNnyIX2UZKIzl4RUxjIbfkymKn4W
/iaOVA2xFyosuKffMI9iRcKnFVlIcQQxslVQf4Bnc5E1F2Ve7dE7WB7d5ztZdE6w1Xc5AkqEWG8q
HQySychNrVjesswOIxkrjb4l8LXNdbB4HBOkVeci4/iz6NKxltWnYureraqXfdKXM28sAdlZwmFB
GbbcCjNcLHg8CXmtg6JU3tRhSwDu4/8mBeSV3pE+gqM+n8fL3M94ImGEEQKzdvulXCY8EPW8lzTh
ORp/qotGe2N6dEYhMAUQ5qpQJ00RZ8NMJCQYPk1upMNoZE9WLJWHWjWQDmraqeIQFG1LfY7LQY7q
gEDDjmcu48RqRQomIzq/WhyXXivFxh4bBAFyq/aVdOJl6poH1cKArW0pMM6yEDIKZUe1LJ3H2bmQ
xCQOw1QcRlV9KJAznuAF+GBjprCBy42JDt3omNBwIgyY4Nv/9mpzcApvokzLEqomx2HDNrqEo24E
aCm35MSf1vYNAlRYMubiQWBln1dKeEUw5lNNm5OcFT06Wk2IbsegdosCanCcii1LcV6Xh3ma3qKs
JoRElbHeLMmx2RKuaksTByBm27q4OcR58Y5CLJ/Z0XUVdRxOEYySEezPTui0WlvjLapXbafOkSdM
8d2U0h8UqzZB43NxXHN2hcJwiF3iA1QNcVAYhXKgtIOGKIY4X3TsfqkTVlYmvJG1V0kiI+gq59VG
loMpnM+0IpNzZ9h5UNoCe4MOlkicTKO8JRJdQ0wHLORzzYklR9/PhSD6LfiNmuKucdGsARZwUKrr
KE68JFuCZYT0oycko/SDhiFKtyHAlS1+Yu6cQiJcApsGBEzadYb6SqDsJS2qHU74xM9FTGn0xxTK
dMbyXmConPGu1qWC92+i+Ug8OM+KUvz8ZoDkSTYEhsGxPBp6AvAU7nlu7vlEx/fbGFqagpuGXkjg
3DXpYcygM83zucJ+Q4yamj/qjfRVgf0B0OUjvP90BPasiSQvkEiMleMPU/pR0eYDCGQBjsng2+R9
TmhkcelqMNPwClECqWFB8tJFEeW+3lKleCucsobplmrVGdL15Dm45rzWyb+rmfV9caAgVHcADztC
rxggGzJkNwv3yW+0TB6RS0m0AogAckk6iLGGA1SJ6odwEcnE3b2liKiV9GJtmVOphqC3l5Nkt0YI
dCwBaF6YdILArbAAxRNdWuL5ttAaubdxlCyk17Z8vGr+F78Z3JulvKXL59o5GWqu5mJKhLcmisNq
UnylklPCs5lcODGKWw4G5EhrawKu9MbrCb2+ivmBYq9HlFrfp17H5Q9UARQMu4RCeJhTqGAWFPMB
KvdH1MsHooi9cixfGKxGJHYyrsdXsFrekhi3Fql+32ikS0l6YIxJ0DbNAVziJ3b6ReSk97WU5J0R
feGvwZ1iXzlcBY4udqtDfo+VKnjaTftNm7WTiYp+tGD8YTI4SyZt7LYLyo7nHW0pHi/xmQusGhkk
NJfe6OB2YNfHb0elpZwqxdVEDQhlgoN7Bs2rfppNhDgwiWjRSbvewCRdWex5PYH2jdmd4ybChzQo
L1Ijs8J3MTo9iowEIa5sJLeYCHcDsQKdAfxKcq694QEkG7D9hL/A0GaQbpxQPxuVJHQCnbLYPjMn
uHUKi90kHRt0A+6qis85Xxoc6/XeBJfkirn+pDH4ls7ayyrpL1NeBGk/XSRmjm6uOQQA4XzxueM/
yZF/1qXqjy74i1yC4tENeOKBC9MAa3am1DxhPkBvwmaZr4a0W2alp4/1/htc1CBEBonBUV6r/2oS
OWXYXzDwa/yyIPBQPtrF5mPR1R1TTarELQTIqlnJB2yGbUs4TYVP9nffESk1MAzTgvpKJmA5RLhE
qFU5lSSdJZct10ahrC2YD/kleVaAgJ9qE80uaDbS7SkCCSDzqqglL7uz81A0nLmJZwjNTOC66VW4
koeFR9JzomgMN+IH+rByMwFl0w2RPg71+UPNyFBKtYeO/tIOZYPuNSZ0AidDYWIQ2VbSa1LNC1aT
9bJ01ttqmO+yOabI2zk6JUk97fTqmvRk0vxGaP6axuR44NAJjPY3uSZB2IoHmyWhiOki6CNHOjkL
Ein9wrU/XzuDZT+VUkYhuE1/U89WJNl+b1nIE536WRk1m6S8zfMeo9aqzKU5qGrTBmbUO7cJz1/5
bxqdr8rWHiUSlIE+tH/mkdWiJ9V+tF8kMfPzMvRUhYPI34A9SJ9FX+lMF7Y3pdz1WrbQU94K214D
JiVKV+GxKjSFgL3yZmMV8oFlWP6coLjZUiydgWOJpVgvoxI/iXaggTpOib80x98DS0uk0KZFLU6G
dOuqjfbWWo9zViHUZOJwM+XDiBW3nJQ06JAJIZZO37Khjck/K7oA3VMg1XJyqpnVuWj470Y76XuS
i2kLpKHA6HKCHJFD9XMxJ6p7UeZPozW2VxMXYt0XIsQqjxhcCTObZOW81l6SZf7uJHIrJZr+Jw57
4mQQgi3NpeNXEiOYiGp+mFd2k65m043Ru6qRyUrFZ4YTgNClUbwI415KaXzQdCPeS2+t8Bfidg+r
sAEO0r9qt3Pq714Yg+mlSfuEAoDdYDavscGWjVn1qkk0gMnQk3bIdFvNJiAdTqIvNdYLZHJCueYk
4SI6QRp1zEZnxogyF+93oUexgFEBJG1vkPXVEmb2e+tKmUeJLxeG7Oaoun3YJBoi+J9CIfdDR8sn
4x2WCQD1oR5c0zUmCptgKovkKyyh48eWywWQgYbCFgFGvfKjCa47AWIiVegrt83PECc7O+LbAmDK
vKypNT9akvD3bhhB8Tnba6y34xaOZL+3aV1gXuFERB8RX2+NMJTslGShEQobxWwY9yLc2M9pzbds
2M2SDOZABjB+UGzTSxVDxQPnfKI7k46EMCEitZd9lnMCyKwycWWFPPRaA3gY6fQ7ijG6DfqzRmPx
aNUrDToEutSym38bwqugVJPtnbOyK6/dwOhbTJTs0k82TstRWdLBr8gsMC2LZxCrB+cTXqRKvaGu
pAv3Ep78LYWJ2ksjD1Pa2bP8kyqNsnMSxzqO1lHpze8Vx9JR62IZ9rqOcMrq5+vv74ZuRGTaqPDn
zDkNnCgtfOA4NVF+sH3ATLt9PE57XdOR33M6RuWKVxkf3Z28+vyg5HtrvqkSz2zWl4YbJx18+Xmp
j4vNah0rb2oanZhXFkdlxOeSJbQpCPFVHhpZI3hzGmOPXoOfZDFVD/vjXkhIm23ZomFRYjiRi3+F
zi4zm2KgpUDAZgSSoM20UMhOqBX6nzpP5ttqbGLg9DGhMxPEa/ZdyRZjUnTnCG00Xx+iD2KjgaXw
8r2m/FgmGIjjVHBqtC5V4q9bJI5k9hmAW+Si7TqirU7btyqP6EZRTEmAPkmnTBQYLLxynklcAYag
tmtix09zilY27XNt0FlQW41otRYfgFWbfycG8IZa8Mw2KQ4FO4b9lBV/rLp9nLYNbTUetEbIbHhY
hhMtG/H/iwqfwfIz9OMp64lkRxfxOFJHuEba/amqNqT1/x016UXq0XYXGg4lNSEqDSsg4sJ4pTqM
o7e4l6QPawwsrfepgF7qlgzN2er+OczlfUiZtk6/t+lJpWNAD5YrGzkgM1r1dfiCQW8ZH2qqrkc5
r1deFOU+Iv8HJW3PTZUwRCrH7tA2+bVsWjWs1BZETd4FtcYAS4nGT9Ce1cs80Ip18gJLQXevlqbG
0ExmHSdWjzBzDVM/80/86sdoEyLSGLta+bIFPsZLyOlm64Jj3tcbPdkNGBoIb7yrlGfNSAyZFCXg
O2HLsPHBbQWxf4j4DwvFlen4MTJllNcW7Iy4si9QMvpTUyqfRU9K3FwUhN5wN/oFN29ADt26q61R
hKXE8FMnn0PLlx+VgQgcpmUFj+Qga82rd3SzWywazCseiTlI5mBElnxS2w3jAMgZIAenI1UN5wzV
u7zio8xMYouUeGS8K+FamqY046bZtBPKDi0jjdKlmp4beal902AL5WBDyByzPtta2ydL3yVDS+Jc
7TxOKo1OE1sbUxdiyiUtD3o4Ark+KUf40rZHx3VXEYuDlSzH2m3YAdSih8aKFcoOJ+mOv7+A9e6O
mlIlKqGf6/9/q8rcYBDVepn+sG6SsNJd//tS5of80+//2+Iq095/v0Mqv6A2x5K7bpUFXL5eH3EN
cR3px/Nts7JPAy2L7nIMInetLi9VaouHYtLAZ1axBgIEWWk0qg4KlNUhnAHSq9YoizsnDbRpB6/9
htHP4gcnEdLnk7nCmO46J7ouUOcxGH9VvfUvvy2xpBwQI5dBs0QPTTedsHSvj7yH9Cg3RFxnBlje
dHAbeXQeZJXYKQeO2BKr6a2C7bYrQB8hgPlnGKxjpD1YCNty5vv8vGeFDR3e0nM0uVqOHJ0k6kNl
9IBOmuZPnuQ9nYTpT1YqXjlH40U2kzHE61yiDiDHo3C0Syx0IC0F11AjNn1upiFgro8/aEjzU1nO
oZPyiZQNGTUqoPNLW2cVipZ539TUeipHpjKrgtTRTiKNck7W+RNgRxFIeX2fVYQZG+FyRffF2jxz
Bcvhra8jXC/N85KjGlfU/tGEP+VO5oTmpBMnelIVejOCgvtiNI6SKrHEKNgTNHR/niHPW4VVsyAg
KbZqCOAJh3SjeHNqnJMphCkjari8RxHj4RItrIXsJENxR72CPM/R5vSp0urrOFmWm9A53ClY2Y5M
8Q/tZmGZ1DogE4PSZ4r9rARmHCOtss1lc0QiBQN5YAeWpXXXYeUEhVHjqslqGa6rI7Y2mhN2jNXo
PhjDHZXOBsRagiRVmwMNQETFsrOfEMhSkR5rafm3VHb+hqDCJU39OCbxfKiA9rigz0msqlA+Lwa9
vGrEDmI66hDkFTc7ai2SWMoW6lDC6KvJQd5HpuoOEs9/3jTfK/6xAMz/U9OgTga7yK4Bk1zPNhnS
mBjZSZ+NoCiFeVxUs/Rhuvyo2eQRmAWwmNmdtdY/mWa8GtPyd0haZEWpfjYs48TsDSODTDNS0dqt
s/SGLC/ZxUP1wk1sXPWFrIleFDBdklV/Nh9tKR1uQwoThaS0XSmDddDktfK7OjJ9k0yAQwUDT7LK
clcw3ToK9Kg8KtiAI0efQgM88nmgIN+LvrRPGe2iA7gD5ziOkXNotS45TgZvg9u/PMSOqZ1que6o
QeCxmEO0hnOubnSHxg5ybTSudcSEPUsuHVaCK3oodSfUTH60lKjaVa1W7VemPShcIB2iio+fFPqQ
vqEY4xMd2MGfJEN60gjQHSWO8zZGODwFjNaF1KcvrS6RpYm5+2Vw2oWgequ8I9nZrA01B+DEZMjJ
oJw0DgoqnSfMM6tIvE6UMVhkc/HqCMEdbqRg9SLOprM8VK89VAmvmc3iVbFtqOkTc2FZNIVH+zJ7
JZAU5skikld6oYjmlDx+JWUJgDmH1PtcISIoMse+szDRkO8a4D85zRJl1MVjlDtQhmuVDjfyKFug
SPz9IykD6tWIanDy6ftQmLBLJmbrkSMxWmylxyQziPYzO+w2sT5e+z6drlPVaOchYY65/T3A6X7X
bNZ+tbCMS6eArM6svTKY9muf2/ceQzYL9hc2m5TooG28gAdmV9rxn2zFrVZggIVf3Vm+OesKn1I2
k2aYCkCnJb31kQshzbXio3X7y7xyAT8jCE4ZTX3DHdK2kgEVqJxLaIzkRIb15SfE+rMsKyRvmNkU
rs11mrQ6LNrceiSX4CqRQVXFsJqytngqDZZjJsBECUUO69lYoYvi9Ue5sE75BAlC6ZgI6kBEXb0y
NsGO1MMIFTTAIcaR7oYuAMSAoY9MT3B5HxHtEL4rhqc+zk69qNew7aCMSkb+KNJ0P4gpO86b5ita
WeTHkXnyrBVncIeTB5k4ai2TOFpcSBHHKTaB/qOS6xUbm95BZBffdpTRcMuv6rZqx0UjuSZJDD72
f+ojfMRptNW1TEm8CTkoizuLSDV251awNZhJy9TPDNcYIRZCsAaBgEqXJ4G6j4rShBECBcspRpm7
yl7PmmGal4zDJkWTE9jaMpwUHQ9hRQv4waozyCzjqRNiBU1m1wGAZPXAgjDvuf0MXtiDNM4tItY1
AIxK89xaINEtJL7pFj5Co0iM/WCa1PRz5RMEqezIhaVyIKSLo9+9M5X2MV4w3Go0xVi2YQHVZHtR
Cqlx+rqu4/oU00YgXxxtS6XJ0aVLpsTTREJCiuwckcR5Va3pzP4hOXU4j/KhtfxlpifAm1wPRdKv
j9aqqHTqLvYWNNFBTwVuqJ+LFJZ5ZVk2qHfQa0OakFoiL+EYS1tdpj4wFUSoqmlvUtb8WwpxTxAy
c2eROt4wLJ8NRdviakuiijHEdqxa+yI2aFrW9GqHDRgSdTQFMlxnszM9ILSYLZZjRzbLI3s/0TJm
QkDPMr7VM/ORRQahnA6VYL6jTyc9ovRQrQfIeLiCEgY2Q6NC4U1ADI7JcJ6RlxHdPE5Qr+v2zMns
Gq/RGAzcb4zWc0+Tk/qFsg6DLeQDMTvzsZ91YoHE2IXNhpWBThlQmRRHw5JwwSwo8er4jyTj7LJp
GYfL0D4uc8nWIBR9zx76rqqUQRvPkOYPaBhxdVRJ9vQOekPV2kUYkf69c6Ittd6Mj4Ndsnk24tZp
VMAjBwK/HGDEYtPR/HWemcVG8pmTDSB2azxbm31mLsRp7syH38KRT9IVJcCQpF33VlHGtAtQEIxG
iCbVvEmmUL12MIrdwPsJCtW6GBZy3KICa5jL1NGtrKIMl+LrWqrNuQMIBZRlKXelqdPWiRy6hIjx
vKlEN05e1qsWRwWJFtXBlFVoEWZ/XjKj3wMkejRADPlVEZue1urDwUonaqE+LrDq14NyWkfmg822
+f/+3e8v4/av0eogSzPEQrO67MDdk/6xF2a3j+E9nJCxkc5F6nSgR2150OZFPqXbP/z+DgRpQcC5
sXXEN4LexSbVGFgiPG1vjX2UCuYxBT3C8Po2vk/I3V9ivz2kvvJYvdsf41/nrDAuTN4UKZBo/O44
VumvlAtwi7kR9N10I/w7+tSIBp9uGPPhurDebG2VxevwY5Kb8SfGRB5me3lfhNXO/MtfPNTPYCNv
yOgV6o3aLV/VG6Ex6x8LC33uIbIzHivHxd8p7tY5DaBvwovfv5I1Wmc0ud31oSRq4YURofxFrN8V
wp72nH+ZFj4jf21cOZx9Uj6q7+Ylp9HWXqzmYUx88xa/At7p2i9YjywIHSNG9hFGmeBhgTEW7pZe
FwcFqPYLymg8arStuc0cG0gkFUMRkElbhEhh1Kf2q8a8tcePZVsvkvSXt444L9Duee8h7aHHNH23
B4QlPaPIz57QjSvpMY3wyFwK2/ylfObUrVeHRdnJyBVZO8AJusOhes1epQ+kBLSSsD3s6nAwdtqr
/lWoJ1V2wcutyb/+ot2dI3Qg4Hnwrqx9zDDRHU8t6NOANIzsY/wsMdnfEt9+5M0tnv4XmsBbMx/H
9+RleFUCoXlIbS8S3mfwfc/sakiI4E66yg65yAiI2m08AbIOHewdvDFqEuklw2IGL3zcbSkE/XV9
6CY/OzsV8xwGPrQrXVx5U+Z1R8ime+wvhMzwddmO6daJ+AquzXKszuWr8mC8AFDSTTii+wKF70U/
qkRlD8DEA+dZvlkvKiEY3DjSQea+bv334Yg3YNVcGTrSGcf5hcYxheRLdijm7Q6IqTiWffzGwI7Q
v3/i0v6RbvOxQKEflod1p5/uCCd3yaXkzbyBN0ZQQzf5b8eR91P49P6uyvdMu981iOv08wdoRv0H
dog3FuAS2muzU0iP1UOUGD2b6tU5gLBhagYnicQk7ZDdbdkbqGTno0WTmUfVH17aoLpSh6MlWKDc
HpPXYtNV+1wRMmdj4XdnGCLH+Hm+S2F2NcL0YN0FJKP0YMZE2/tvyk19jA6cTUnZqt7wZeb/xKn0
WAY7miX0VoOY/AyUoH86v34Xp4g24NsQ6L70lOJuRMfm9nuiaVGTJNf5E1TpxXpsws858bqzFjY7
VLmtD2H2Lf/AEPJs3dC41O86sDgfpwrEzDTeJbbX/2Q/Re8inujgge+0q6w99nsYV4k7fbCUaV/M
+TZBPQrwkO43XCvtCvFPRqm5r56dLyP3SLy/Ywk+OU2ov/Qne0LusFe+ug853zFodXbSpT3IZH6g
7vVmz35vD/YzeLvpr+nWPlTUh/J5c/QgxV1deZ8/F9NeeqFXBKyGFtjgyy96oP7t3rPPiDHVzgqN
22q54q0pfPuZOnH9UQq3L/YERz5rN+eWZAfaYNFhpYF85ROiWIekarvdl6T7fchxgxwzbzKPybF+
MN+nwPqIzuIUh9W++dkCr7zsC+7HMpAIcIIPyMET9ZfuDrIb1XvmdKfBeipuBb2uYJTc4k7f/p0s
jRzMg29waMJpsy9ZgDDPoAb6iWXyYb1sYEt0rW90nMuCAeY6Ia3RPMgq4gXPQstew02jIgdzAU8g
fSTOQy+BCR745N3mNfmEE7/KXveXipWM4sVFncgwtnCTXbdXHhPUxyHgbvNETp/gYnMzgR3ftqZN
++DaD80NPARu4ogti6DkKbQMDwE08jrMr8forjeevniyeEIQOa+P0rPK3PEpu6PnlmgFu0UZdvpO
uQBKZDi3Z2bae6y6f+Or/T/SzmO5cbXdzrfiOnOUkYPLPgMwgVGiSMUJSmpJyDnj6v2gfQbdbJZY
tgf/rv3vRBL44vuu9ax9Hs7BbizqnXDq763deEfyHd5cc2/tPMAbX505C3fCklsiPgzlzI4ocXZ7
0c7GvfHqndgSXo218insKof5F3Kpp2CQ4Eeb+U75VG4QAwUoRWfinbXAzDDzX/Vvb4tM3KP5asuv
EoX+jpRju6VH6kjAxO1gRSPX2lQeOoUZAmBRgX20ME9lMi+/SUkQNuGbyCt9kNY4eJv3cJc8ExdC
1W5KbensGjLHDJlMNuf/ZPVdzFI2uE7BeihCz1tXxdyD/bwMv636SRhtc64BQ63Vfc93mWwjc0+b
M7NU1LXz5jVZVzkxjlydbSzY4lrY04JFZT3MFcQyNECc8egT2Cfb6cKb193MXxhIs4/KYMPgerL2
EsRvYmLnmmEXq36nryymiXQnvESL2uHoLt8HX94+hFn/KbZrnTX1Hs8t2oVmbiQrdMIcgtRfqVNv
6XES3xUUjy3B0N1MTmf9FpmvvyBE99V64Ywu7QrBNowZbUDhnTo/clz3UztEnS3fR6T6ufAeRLv+
sER0egiMMfOzLMyFo37y2qPeb8ZtPK9W1czDALQq9p7dfqTP8nl4ITHN/KD042/MbXpI1EX16j/l
w6L6xZSD4VhvlQ/wietqSeghwab0rbs7HgQZCAE01HPkO5Z1DDu7kdYybTRQfAQ0899LbeVZDDa6
uejXGgHHNpFmqxGRxkvtwKa0TDv3bf3TJY+rn1czXdy64tzYt9+16MAMl2VqQav0qUIwOGsfhVcS
ZXHBdVzG7sxtoNBvWqTDQ7yN063rWNz97WLnO+qHah2bO4SJGUjrYVn9ctd45S2SIR9C2KbdsnqE
6o1/ETM8EtWEh7fFoDiQAUz72enuQP4B1caNIe+M74yxjSGe+KU9PXnt2LDdC6eB80Yw057KY4dM
/iNFc7kQcHrcC0sPSQ3KWgNlMgCABRMzXUEicJLaKcc7Rlh1D8VTSue+OKNhhfyh2cb13MSKlG7k
B/55Q7ABlVN9Gh76dmvAUkZbCSgFz2QCMG6ppEtoLdzZA/3ISSHMHnV1X8NcNM9cJIVmz4Et/yof
autUh47LMfQtTNbSkQUK+ZMcPFIUTB+qu+COmGx908EOODXPUbGKaLxorFEYh+bG2uTgkv8CRumz
6T9pd72CT2XJrRhlgO542aGINhTnOM6hQgoO3rv5Ju9ZJOKv8Ni+Ycn3nXahvGW7Yu1vmm39qj7k
8WqgI4ym9KSQ6tZgm1Jm/uj4yTxfFIZjvdXJCqAopJtMAW9wl4JZRscNofnOG0/ZZ/6W+zg3bK5+
gcnR/AsoAnaP9BtvV6J+4S0bXvAuYsMC3odKDuHgJPiGd7k07krZFjeUSc/pKmi21Ylup/ssCPa4
H7+znX7KXkJz5jrm2eP4tUmf8KDOyPXt8ebtCcDKeVlYR/QZiDfmjMFgOxZgilCgzOJHznF1+u75
dkZpdN9T13vme2IOxTzA9gU2DVOYbT7QcXPzZ609CvfJCadMr9ocx+leh0hFPxB7jl9sbAXGiK3H
UcI23a34jG7lVHHr2AigV+m1H0ynQjBNXXGcaUdtj44+fBqWLmfUDwa+sGnjDedWDD9zCuYp/Kx5
+dXsKkCoCwwjKJ8HBPlPMBVBDTicW+bJMdoq5VxbZpt4aa6DvbnL8YKZnIJnxt6/4+TgvTFn4m2b
bUBSo2qsRTs/6eMmD5eT3zZCwb4orTNgbdR0krbRDgbhqlvq6tQpVMfFwZcv4Z3S8cxPtH+9N4kF
ixNVOMdYkm4jcxU/uRJIhM9X4S3v38Ts2Mbz4oWqsyes3SUnqGCFRAEhNcezvjz3arEyH5p84Xoc
62u4V5x94Eh/8jLYVSOO8Vxo1rIt7JNz/2gGdvtmGXOi+HybKvvnQP7aGUML3UmijMf7kpbfsngW
HV6j+wAMhVt7UG19Dn7ykkKwKTv+IxM0Qzm+VDfJ0VshsjVZPzfxOt5l761pe9v4TNIkVyiLs1KD
YOeLQsCD+kF/hosoB1ZzgU3G2qFY9uwIsfgmuE8f+NrSvfgGvfBMMYOPxR3FHeEVr0+LIhk5+zab
83Lh1L5Ru+OiEH9V7hYBydRlP3ufrMZwI1BU1QfzGcPuR/hdOiEtvTUssl/uzsSs6XLn44xsE9ny
gJeRul6+6zbARUjzWvifSUgPi/uQU9uoZF7KTbhgj2K8NC+UCtivmxdKH3UxKzG2zAmGvVMfhFdQ
h79IDswBjTBV7yPWQ4SfPPL6PaS+9Kv8ZteC802GV1bNu7UPU37h/nK31TMRAiFi3jV8lrmxgYZG
bnbR2o25FpfFq6WzEjFDedjfSOgFzbY2+EAMtBJzAnMIKzmWx/oRMeezCUEc/yPCT+YqitDlsPPf
OVWH36x+UjzXIZF8DBT4PPurzVFZLjk2oc9ml6+fm6Ov7OJP7YXR+RC8uyuYseBygrm1NQ4ET4mf
9BYQXVjjk08Bk/gBpPC2+ibsRLiktrIgZzWYs/rrW1onc3/PsOqrRbgmcBEL/L10mhabSSTGHc5Y
S/f5dIkFTZKuqOd5h+FRenkpJNryc8o+NG3xnLMxFm/Q9ORZv1QPDBxekn8kBfQL+6v5EBNU/R2e
219sAsJJWqav6XlIVhn7xNFd9WvjxBrFpDA+6brtlN2wCTEKv0agG+LZeOI/1r/WJLWOazUiTJRT
2sxfcyJ2v1COc11Hext+qVwxOBmpC/Yef4+9SnxglffsHrvFPsQDc84O2TtydItY5xnCgIwjyYN3
8plPtvscw/W02xeO0MMGPaZ4DO5YjmSWHCxnNu2u6rl61l6rZ5ZH/0HcYiS4L5bdM3dXdQ8dc2ls
19ERcuFLyWwrEJRmSxZPFkvtlbP1Y/vWOXRjnvNHBGrgedCRblqO0svhhQu7G9jVLkcnWcyrpUjL
j2bfk7VhNH2UR0hrozcjNIglozubL2QGWvP24P7q+uewWgpgR8VVpnK3tFH1O8aBYGqufpPDh0tc
h43RFl+nCdQfim6bf7tLDWQboeycAJqlWDjein8wW2nb4ZDfsQqiObQ2cJuey1X5oG36FU9A3CmL
iobgIx5j3yYrlZJET+ABdSE2Sppbh+n4jJfwI+VY5i/6hfhZmKsImjo3T4GFfBIu2Llj7PP36gU7
hczFUzoKj/DNPK1umUqNujIQQXfwVDcCrRm4lPwZ4OwWB2puzatRhDZWMqUR72NoeoN1w8tTom6k
0BCQYYhX1hfB3P/+6xEiLKj5BUPFiraV1JIQVbKP43ly50R6UbYe4xchJn7XqDV+t14J8kbUiIzC
sBptcBzS8QtxlwScvVApoxDtmvtIDMneTfk+ft5idR6YDN30hxDZzayhs4HHe1SQwVU7Veo5LvXZ
f/2hN8t9o+b6KtL9eNN3KS1KwjnsuISgZH1ZX1lFIq4lNGZjI+eiCIs+YZHkAjeV33/Qx0eyQIm2
MlSKmAiM8wVBnRwffPMZkSXZAjkHc3SPWBApPKt4T1FyUKIdxk9RC89CdE8Y1gLck4loAMZSXx46
Vf6UI5EwlpDLnG4eXX7vhnAJDS1TM88K7lxkHhLRjLu78IYvJXf3LrRfjrBeg3nsJdRlMHieiP+Y
F9GosoNeOQHVOLI99kejIsiBgPqIygyNMzd/UqvnQUW9Ov15YPYFapHqUwjDsxXnp7KvHmoInayR
6izrSR/Vc0qoAxRfQVnVquhQWV9CXbuPiGnIBfmgcPG0WvchldST4XI5MmTNjvSBG0upOHLsHl2a
O4uuNp/yZtSWkYcayO3Hx26U73gdHGAy1aVOlH+SF+DbRtvMS7H/ZcqasLFcH0ef77hKSfB5X60b
XFasMzEZpgZHV6N3OnHwD6WA6QQzxrByi2bVil4wC9Spi1kZezO2+m2bcsi0YO0qZGnRBhrVlWXJ
vwaKxgtTJo0hQJwx9yQ4sd7z2GjfalcqiESYdVFDcnfMcaERmw0G9kNY+NyGSRb/j//23//zf/7q
/4f3lV0j14AA+ptcYyJeMjTdUnFn8qEXQBe9j+W0FUxQ2Cp8iMwCU9CyX8husK6S2k6SYlWq4YbA
LDbjcnj8+eP/5btMn25JimjqdIjUC76L0Ws9dDijdMSo+3Z7dS5WHqWDkCqGMAmU3FKn2iXilf75
cyWwQ//8bElWDMvUaG6p8vTF/iDniJWe93IPzDL2kinl4q4r9VVgdPeDjhd+FFHTJ+UeGx7wT/Sc
tJO52WbKGmT/5sZXmX5jFg9elq4//9d/aKrJG5BkQ1ZU1YL1bl28ASnSxAF5aOm4IliEsBDAQhAv
nZmoIu/8Oy+nPzkBYRi+Pd2z9lFzC+IfOQm33nBjOBhXvossoUVVTFWT4Tr//Vi0wJVkyLb0yosU
Q1XIBj9hBeIhf/fxohEAp954E8q1AShj8TCwmIi6ql+8Cei6+ZjnQunoKeU+o0seYf6hk+Sk1Yw1
4k0eP7D5t5yMn1mSriqcqEXP0R45AC6TeKOQJo/EGLQrVlqbLBWeksa/5EZLbLc4rsryiaTQZT6g
TAWJhuqkoQVeQI7gQoQ4bBGY9fHnl3rtncqKYmCRNSfq1cW4Hjw1Z1fyKseElb3QwcPYetHdmDy/
B+nlyFFk5o4mwt8yDPnvt9XjdB5qSy6dttTOsGmOLejZzqD4XTNjckqwRpcex7wFx2DxJ525BkW/
x/9BlnUXH3Wyym0ytO67nUt0H+9+lZvql1VPzJL8LS7K/TgA0Mj1YiVW7r3Y+N9ZmZTLnx+W/A89
ixmgyLomi5YpWZI6DZE/JqOlqUBwZbCU0ERQZBoZtAKAsw2tFtIlQA6VQeIkhrLuoT2JU1nZXKZl
/ORJZBv4EYQRvf/yLPnLjMrHamIuKB60grHz7t3ELG/Mkatrh6LSuJuYY7L+++//8XWVytIzI+Dr
MrJmjQTVBsPVbJywU1LSPka01CdP/1uvbUOF2qWHAI6ajB3D2r31Xa7NHoWFW1RR1CMMvRgCgPJE
CVJt6UTwt7nyR8N8oo0MPjUhEklXnsZ8qlta7B5tjM5PPn9+d1enr2JpsirCedMZiBfvDr/J/xmD
PYKieSnJFJnbAJHo8AjTL7TlKaZjmnn4siKAINPLaeVTaFJXmnAyPTY5bOz9lzsBUYigyGd1KH3V
RkTB1dvnMVlvRswt26qx9w9nSKEfcCK22CgpmIbtZqIs1ROG6ucfJl1/sqZusBvLqvnPuoQGlQEk
lpAdt1ozpW8ouAJRrS17UDM1qVPrUbLIB+XWBPnl50+/ti8ywibimQhwT7lYh9WeeAw1YU8YJk6P
QGmiw+DGpA1Xkmc8hlpKgaSrb/zma6uWSmiOqcL3gWR3gZOLerKEhrgrnbHnXSK4edPN7O3nX3br
My5+WaDVMj5RBiwivz1xMivVTG4svlfHJJNBUizmBU3uyzFphbBa5JpJUUhLpaMFQDiEbfUMMC1L
j/1vTBDgfq1o9vhljpiaaMajH47jXewW26Bs962IP9SUpXk3kGuoGlQM/MF/C3JvWVcogFuy9GCB
DY9wSKiMTsAoz3jIA/djAo4B2e1vvBxpmsp/r/aKKEILNll7LCT7F3uKquWNIgALcjzE6XbNNk62
BdFYiKCIZGCaGVX8iLublgO4G08o6JrkHH1zK53//A6ta9/EMC0OqwQ5G5eLTqEbojnkSuEU6bfg
0Wz3ZerXRi3Rxx2OfVm7WwVgha9sf/7cf08nqCZNhHWGbsqK+fsJ/bHwWp5Uj2UUF844+nNDZk5W
POxZlrf40Vh0SxDDP3/iNOIvnjm/z9QMjPOaol6ejq0qCMZhMHGHqSb8CJTZHGVf8jJ8+n/4HFUW
JV4wq7k6/fI/fpnOHU6xSiNzYAfPRldeCR1mhsK9cdY0lWu/54/PuThsCUpMxBZAHQckRS1Y6hzN
N7d83Rb6KWQgI1I6fIiDbJ1VYc+6nb+q4doowjM/n1pD27RLwZo0V0qyUNBjSYovLkNOQvboJ3xj
IpX5e5APOhRshQrgpvGoGalWj/0+F9MV/FBh0Wsiil7oPo1lIqpwvZOX4AOTXa75obLWispbju0y
S/xk15F3ZEutQfiApyKAz+qFn42/8JkL644LJZ7JDnkkvfy8+dWaIvKCyCf1pUhx7fTROzmIXE9p
tXl9jV7NfJUMlBJgH3PMTV09z9bIkKQzPsaN6fmvXaKLCFeh62i9Smql/01OikmuFx1sQzOpYY6S
sSw17UVcEp19z6W5WLlUWDOLBnirY7cJI8QDZu8/BeN49oK7n0eKdGVj4kBpaCwGIsow7fK0FMej
oHBNyxxiAFNqKt2pjdOj0skns7Q+qEa0tjhE4K3TZysJ7yvLV4E0dVj9d1mgbYZUPWFef9GkYiH5
+eMoxG+SPgWNK3VpZ7FM4qRPYafQ54HoPZWkUfByCULHlLjqXfGTWEAyoaIjtja6VKr/lLW0TgWA
oIr1EXfdSautw1g3JxlidtUSrxamNEQS61AW/gIG/qxW+RdCGNAK0b4+4aBpeExkdYeX5CjX7QnL
nFd+hkO6VhTpc/CklSsQDaVS6FBK+b1JpVXe03oMeOyuSxcrCGJKTYuiHBFXTGFf0/eU1S4iYqc5
+br0+fvfI8auyirYx8gtWggVMnK+OrY2veI6Gm3BphTfq7B13J41TVJfFJlURW/cxEG6H3353tPU
Oy+CDeGXj8KY7XG7wNzx/Ue/i15LPx93tQ+Tx/WEhzqt9mpjfFqaTjXfLJ8z7Ij3RNXi3UrvscZl
D9xBGVMuhqsbI+TKRiFb0FIpPmmoMo2LxcRNoJbKJTjrEgxZ5pXDpoZcOtMt6pBJqS2DhCRRBOxI
MkrkLCKvPaqIOexdpXNufJdpO79YQBXZUMFNWLA8rMsrClWWtu3yJHPAgSBP30QCSV4Y1ZKFiV6u
0aV2g/BenAl5994b9S8pE0+kk2gYQk11kbU53URT8NZd3d/YxKR/bx0KNzRR12XJhIp5ubaX3tAK
BFukjodlgHpXbiKVpfGCuNzbun356iYjdEJDjp3KgLPlC926aUT3xqY2wZEvHxF8W/Yz09T43+Vd
sR4is3OHBrys+QgRIFnh/0uExW9uCKYOm+iMYZvGiBOVbF1ONI168pyrxCCSNhziaNR/ack2xk5A
Wb6/h/c37jNXQP6EsURWo5lsoZwlDm0+6sK90sb8lqCWIc7B1gLev3QbgPwJFfMbL//fI7TC/UgB
yaBR25Dli3NYFdV5HOGpgtDaHGrZovVevsOgslvyy4suPcfNgPRHGYHFZO8/f/i/J2h12k0lAyS0
YWnaxTkzauHR4/LAjmLSbsKvREjucKZatwymcFiZBIgpyfjnD70ypji1g7s2DA5Giqhf/OK8yrLG
a5vYySIkn2gJ86h6H/UG6Ed4p7nopFM8cv074VdHVNSfP3/87yPg37NNFRV+tiypkq5rlwczMj/z
VI2L2Bm1mhhHkVwUU5eR3okzSqvEi+jHFnMA7W2NnrQA2qKjOlG0xCuI5nPZKGfy69GeBNHdUOHl
z3uTikn2PgwPSrMH47cJCcSwjfLW2/p3meCLc+ng0K5pfP1pSfvj/FNo1K31JuGLY7r3FdzAIxma
mPBBUN64HVwbGApFP53HxElIu/goH6mwa9ZW5EQRXAOCXFLPWCVaszfQeWMZ40ZZW88/v5h/D8z8
PIjpCpDzabG5PHapOWBNwYxQAvGft/L3bJDOIBnmYi49/n7kkZssVNm4MR7/Pb6qIldyRZwO63zw
xSTQKooYtUv0jNA0myFuHVWN7gJd3P3886Rrz1QTKXcpJmRB+bKMy7GrD8gfihwv1Y56yx0+Y6JR
cGOrzF4LQdlFqrwMRW1pwhZQK1bZUsFp1QzrAFEgkCoNDtxoPAvurZF15bjEMyCXQ2IvFHVuhH8P
rV4gSpVonwittLIl7/2kaD1rgLurg3rbtK+SGyLyCWFESbeGmjbttJfzcVr6DA1IGDvNxWezgdQW
lKPIsUjytlWMflRAYC2QYMe6nnXrGqabjUETXAMkklTx2KVNVMWJRzYn9uiudccZ8MH9b+CtKWEE
NJnUioT3uE8iiDXsBKSiMu0pmElyOccZhyiEVOClW6UPsYqJvJ8IMr+hY3WuYqDHTYJPLJ4cbeff
LAOhMBdaB7zo9z8OEM+CnQT0CRM5pVZwcF33VlfapmyBKY6ZOJnivaVvKsUM9jFIjuCDuh7Ktx64
n0DmAyAuayZLxTuA52U+XQNuDLhpkv7zYE1rKs1IpqVeDrgxhOHqqyx0Qye8uSF6OTKF9GGTlKjR
CoAoxKKS8AWJBNPUJ+6chZJX9z9/iauTi8gB2heWDP//YiFJ1ILDg5fFDp5OJFX8bDGSzqZR37i0
Xak3MoItnXsvi7pOre/vEYzbTUnzIo3JpqfphDbRbEB2sE5XRbvhCHWGeYAenHdTK9rRb+Rd6ba7
zhxvfZF/TypThV6iTWRS/OTp//1FxlDERgya1ZEquBcNf5j35ary3qNkeNEmK2dVxR9loR0mI3xi
fvzfP3CegsqGrhJAfVmRYxrobeSzmg2R+zk97xJ9WVK6NxZr+d9LMkUwVkb6DJTv5ctZ21dRKo0Z
K4Ye0WKw4PzbcR6jziKeeJCgPLBmhUrtBK1u2V3NKIc8TwDXsJRLKOIRhgduDs5oceSd2neBaj0n
MHPkKeW7Rx5YSQicbi/D11YbYihUibbDlbKMqZcmCL82QtnZbISu3gh5/s6jnKUyqX3izVX/6nOS
FVh3YC/Mfzo3MQ/J0Kl+OUN/RyI7SOQof28om4KENFHWxMFHE3+ogF86AVxVx4lULzZBigDm54Fh
TDPgcjngRdHkVSWFcJKLfc5qZABPXhE5mIxx6QD6NwE/QKAsoFYGaL8wSWV1de9zmuBIcLTMaiWa
r4apnhO0NdlX72FdCZLWqTguhWyQoKZ9ohz4Q0uuOpUEba9Z7n6o5bPZU8zIGQyikr8T6/tkKfUp
ybN3qxd3OaB6u0I5qZavpaktCk9AXct5iVI1JUjrPErFgwKtKbeCCTz8FWQ0230zUYgd13d4jB9a
BQRMbpRbv1HAW4hLOvxz1zAAnurPacA1l2EvojjtSXNksvsMBzvSAlg7b7//3NCTxe+nnBdUVPzs
IxRv7arq1XdvUGFl/cPbd3m0L91qKikk7GxFuUmBLZnED3c0OefThCi7Dn2QPzia1JRcYD50nnRo
SeewTN9Dr/zV+NV6FNWzEHDKrDsW7KIsTrA47ke17DiWWrOo9H+FH5IFcqTxESXowz0OLyeDRRZN
nCkj1lFGC/pny+Ayc60iHxzd47QWKwZ/S4SAD14qx63T4iTIvIe6op9lCDe2gWsHDElUuUZi8Lam
a9zfq2JsNH0YABAh3E2ypT598Hp3QzC65BWPWTm8izlaHTc+Wtlw444jX9mCJBbD6dBMs1a5PO/L
ErNaxb7tjK70Ca7tBdj/kyH5i8JKT2H+1kiKozjDlz4ZyzSEO/6LmBm7zFXezbY+pQVAPTOn65dP
lapV1SOgkN10Sb0HS5VVn/wyXv88V6+trtS0JJ3zPuexf67dLbTVvvQy0rhCFG1Gui4a6jtJdyoj
krjyaCN2xpIIwid49esh5cuhI7E7sTnFNeoIw8c649/Fxvgr7NWXxBQ/R1hwofkoJcN7VIk37lRX
X68k0ZakF8Od7nL3VQWLBEOzyhzsdIdC78gLr568Ot+KYnD0OGylcb8YQm81mNrNXKErB2s+e6o8
y5JmsVb/PbZY8rq6UokuEwhPmcmMZqlXd8yalUY6qhCecNZvCDn9zGPxkzr1EmLbKu3cgyY3J6z5
dlSbyJiBTytiuv/5TV677PLluM4onMG4uV2suolbqgDneZNjnb2AG1sOo/YSaiyXnm/Y3E93Ykpt
ydO0g+5ZG7X3nm58gyv3Kt6MaCmmzgXLvDwG5qQv10lKdakY2tP0fjrdcrwKiHn9olrtSRSjpyzR
d31kHgL8ZOg8slB5Cavxsza8o5CqLymQfUHFNWtIN2bnle1YUlDVWIrKnvRPd76Fb5mO1KFRQjfc
q7MvTSvOccUACrziaJKtfKPecm2wKMRskfMnIym5XIgYGW4mV2PqUB1Ylh5qeHgmNuTVea77p9Af
+Iv9jek8veOLnZd+vagpCh1oVbamFeqPi3s+dn0puhSvcCw/j+gYe7zhRr1H/XKr8G1ce9t/ftbF
eLOEMApVdSqUWfCxqsDFYCpB6uKGIwXvBfnEXWAia1SVlS8WhzHPDEw45pYgVyatPseyfp6IvmTV
Lz36eWU+rMVMfQZUn9DJJ50E3BIZtLnUBGB4xHUl5GcssT4IfaWmWAtFYmts86Y8/yYfI9FMaD/C
5su/1FRyBoVzodaCXQnHdeVL6yI1FmnW3g3BpycbC6tKUdIZGxMPNiUXuc+cOhtWYmFt87I9WAnQ
F2FYEah3ELriHAHwaQSsphhA43aftMNaaXCpFc13GNbntuJbeumhTyGYJO540mI6JbJFpFGGSXsW
GCBs4n608w9zTe4gfTLVgvniii9E2bxGle6UIMuEQRlmgLQJFWxFQnIUiDTLAj/ab8KlxU9Zqqgk
ceOpGx1NkEHy+DLpUUqLyXuONGsKwiUHq96O3hDDQk3ZR/SCJJ+MEQheYKUqowwUyQs2zGCcoLRa
VqFH0CohnLDpAEUROExARBM9NAmHRMVSAYOQiMx/YqLuI0uElaAd/N7wV5CFkIxTwbYJYXhxC3TW
oaWsUmKBTCE/gtHDo8OoH830COp8ruScxwyxX1cpW6EGNY68crMlO8iKvizsQUZQnU3X3Gpm+dUG
2dEr06NQ1WgpXDRPKpb27BeJiM9yjG8xjbKnsF/DMrQNHdwtjYNnAziSm2PyBlJs+Y6v8d+K3L1I
qFUDOEDxtWUtrKch0evFkVDjrakPmEj5ktM6ACR9hb51pURTJrS/64LmJTO8fp42w+rn5fLq/JEM
Q2JxUJCtXFxY9aIq6kFnQZIrd17qrMh+dz/kJF6gElIHfdGM1pafeGMdvHZIof7B7RUxBVqli4/V
/AGGijfgIqP9I4nWIY0S6vnpjZXo6nakccJU6NjSRrQuPkdFHAS83kqdbrCcpmvwREGCJxpXopqS
Iaez88A/WqW8D4jFKaTbJ4VrKz6bqqHzjKnCXl4cLRJIk7zT6Cjg4YgLFKcN+vdO0Hf85QNCAS59
pu164wOLP7nYKF5BIu7EEkCySfGxIZCnrsv7SCZSy9S3biLTwdKAJRMgu+ggZ9qJlDIFK9fx4vQz
8+qHxvc2cMW31tACUyBtqtVKHAop1XyPoBAPA3HSNQQT62elAQMXsVw2w9QjjAmsLqGV+sPkdBKH
dyUdnXQkcMc3ZpJlHBJfRMj/KVcRwpwWAz65XrahBA9FfizNDA27imlArMf36W1mkMHwf/XR3Az1
J65SUaIDbRjAZ4XHEt4S5F5OIm+u0CFcmDp2PuuGAkdvLnkBhZo23JscUskqCMEpUIWqEqOey2Hr
UWUA4yiBEI5d4oRbXC0KAvU6zr8wUgEmFWFz9y1YfoQRnacSaVCr57zvCHlF82/ktQfewcKhLcGh
oPdotPqmEjFRxqVnNz0e2zZ8GqMc+kYyicTxfAYuHzBhBX+eg9f2S13him6hd2OoTnP0j/0yECst
SaM2hX5Ij0l+TPR4O3TiKpKIq/n/+qjLK1qbwxvOQD46vgFJMYUvnFJjB5M462rhxs+6ekrWuVeh
S0GOxnXu798lFnKeFWrJ74qcyidNzyOPuc+W07k9lIZXySNeDCc7uOEbP/PaqYcqDSUpjlrcwy6O
yHqJrCCNWV562r4Q0JMEy0tdHwzf2ko575f///ODvf6JGpX8Kdj0n2oDcGrULXAMnTIsMYCVZ6gy
78RbP2dx+VWzh0B1Wvz8kb+Xjstz1qSPpdaJWtm4FP+MVQ7VnwQFJ+xjf6YSctiiccRsaRE0Kpb2
WOunCjYTWXBdfDLNcxFBcSwHzghlN7X6Mjzm9VFgo6owu+IzTWpOpMG4sgakDZqQQZ0gecRItG2E
6I1CFyHW6rjWc0OfjeW48ty8nhkm863DlUbWALXtbQtHd85c2QYBfCmat9VMck9ljDGuhgmXWIqT
JfJjbxX3qZAOtkslFkHz3K99aMKWEM1l8hOozXa4jif3eVEBTUIASEgYcdBlnM7g+L+GJtQJDTje
z0/16qhlzCq0gmhNo0H9e9R2vUtWmm8lTlfkX/HwZEEbidxxDb6OWPdFTXo2fsfxViHz2gCCB0Qh
k4Ku+s/NoGqFwc9lPXEgVH+FI6/PGqv3Ia7fk0mD0Zf5Ee7P+ecfe233p/OE4l2c/vD7dP3HyiNa
JQnmFeTDiC0kA1czs9BpTVt/mWmb0JTu4qw4T+eTnz/32or3x+de3p/DUY3bTBMTjM39yowZY6FZ
HTpZeiYd+vDzZ1lXKtSkEOuIxLiWsipclMrrziTQg1AmR0nDh75vu3mAbN2jGiuXBJXXfv6tEeZG
92lcDaKPl92EmUHdUOJFu25l2FrlKN5nnEE/0vX+LvSUI6zKPnEBnCoxIj9B+vR0vFiVCizP1V5D
NJILWUaW1xO7V8EY9EPAOdr4WDcgTcboxNoIuxfy1JKscc602KJxm1S4tUlue/5tLtHNUCT2Cdud
dYgy3EiFwH1DAn9tc/OiYJxx1hfSMzEbFZYQ6s6utPJajYy7uiJNj2BIpFSLVOteW3LmCYHj2iPV
2gq518HVPUjOHfBLMk3YgmsYE9HMk2EIR0p/VGN/M52bi1J5NjkR9xVjg0iFhef3z6o3EoNVn8Os
ORD3kC9IF9/2kbbowM8Ggv8tjOWw0Px6Q8ZsfdBKn7QozK8k9N7YYq5NGmsKoKbxwGy9FHXGcV6h
u8ypq+fcrjLluQVHUYvqs5ZrWxq+zzURZTdWevna4LXQZOCGMGgVX44n7pceuYUsEHpsHGSA98hu
XXkuVbMCEm4wpUNJUwuuCixHd0MiDRP30Adh6Hhhciob2pq5TNs3IbVDDr9TN39Bb0+4VTtOaIlo
C4sXXkIDUB1s1iJusQBLGjSIn+fFFaeAiscCnYfMckOt8mJeeMIQo6mMYR65yRL9FA53kYp3X0oH
NeFXkb+V2wGmPmGAvx4JPmF7loUwe8iokHsYEQWrXrUNq3CdnkjVQ7+F1WlFagFOXPjtRHrET62y
dHUFeHwO8bIWCKCIxSka+n8zdmbNjSNnuv4rE30PH+xLxPFckOAiipKovYo3CEklYUdiTwC//jzJ
ak+3yx73iXCXJRHEmsj8lnfR8X1Nx2T/ny/qUl/6ZU0k2ncMFUz5lH/UiPnTjBa4s1/2plXsJzPb
NBTVkVLzn3rhjuvWnLZGENWhKJEOL03jKUFfgRy+gt4b4w3SV/kuzUkDUK30E/8v5qF/B8QAtE3r
SEUJ3r8UZuPJWepoZLKt/eQ4pMWbVjT3iYAY7dgQkXs8Tlp0vDtnekL88S6Z+huH1tdqjMg8+857
kdsyqT77nAeFSj0wt/Jzxq3Ak+xiqPxrTGtA+9ja11/cU/3fzKBgI4AKAHCjsfNrV1PPotilbFSC
z24xUsrh+w0z00akH3B+BiPC3Z0WkV7J5BBIpAdEli83gY52g0x+6HNj3tFAo7tdoBhkRcqfc2hA
vRnzW7zwuszFO/6Q1UZW/R3qqOie4KwY1NQ4Kpe3xUlHLczQVcW3k5dtRnXc8dMHJisEKivh7Ys8
sHHbrcilfOsgTBxyrIS6sOp8oZuSHBBQQ6SvoEAxjkrXNPqEp/jw2jVWAtYw0DZ6U4M81awH30lf
K2BIK2uwjZWsiZV8zT/mwYcnmYLdbPgRO3oYOUQz1bgHyBY27hnF0s84ig9TjPZTnDlhbIl7tZ6M
3jM2mGcVFPaF9dq17ZMxDD9Men30zV/H1DTo/rNjS++fEmJ+KceroO5pkCfXqNaPYZzKr5tIt24D
VoPYzvId1UIo6W2DZUrg3WOHTPqIIiBT7IjmV93vl0Lpjs76uRLzx1+MhX83FACkWTqgFZLaX7tq
M82Eouutcj9lokAW0loh7/tQxt20I5/j/qTB/WhrmHiq+QueTV4af4Es+TdBCwRBH5y5o1b0Xwu8
2F03TakCtEDw+GRRv7geEsNj0HBvgJPug7nZLPBIVylay3/1Fv+b2Z9SCT0dyrhEiL9W3yt67IMs
02qfD5hI1lW2twUaZh5C96HVQK8SkJGOvvPo8A5syyhBPLTbR7XA9znp/Z1ZZbfR0JhX1qwsAMcA
EUJ8uXTnahym6Aa1zBDDpKfUxziU2GJHVENM2LY/V7H/808kz+5C+vwQNcarcdL/8ut/P4mS//1f
9Z3/2eafv/HfNzi3iU589f9xq92nuH0rP7tfN/qnPXP0388ufOvf/umXTQWuZr4fPtv54bMbiv4f
ZFW15f/vh//1ednL01x//v23tx88AtSIoT1/9L/9/pGiVkK78ynR/A8dVh3h94/VJfz9t5u3di7e
KjpCP/f3py99vnX933/TPOdviGcrkKhO5ZniOkNEfv78KPgbATw8GQBrCv1B2asSbZ/8/Tcr+Btl
KJYlUlLLhc/Gi9WJ4fKR9zdCcCpULpQCT/d067d/XP/p59L288H9L+TdXwtOgUJBKO4fPRAKCr++
HpU+ZG2Z5Mu+XgZs4seFxcHu6GWgsTRrJVxqCkg5Ueq6aQKHjjHWWEXu+Su/QTdpdn8EIOxtZelp
Ydbwp1v5+8n+VzWUJ5FWfff33/6lHsfJeZaH2aDJZf4rPABgdQKpGyk+rRsOCiOMxRO6DU4v72ij
gw8o25fZpj5cjjuj9EAbulb3VwHcr8VHTsIntYNb67Ci/UsA1wOBGxsnmfZz32CexUxJTUpCkam5
KV5EIb9YlbF1C9H48x17ZaxhRwIj7VXPOcUCDXWK5o/CQzAs6218L9JyXevFGd93W8NrKug4Zy3x
/wo7qyY4wpc/hzcqO2TWge7jm4y0X+uZwzD76Th7PdYCHgJsw+voFfWGyWpfRHi7ZROerH6ZXntJ
pocQ1ZwQ9b3RXb6nOlfZa8WJYGFcX+71kqP2qmctiANcdTkefEFoDRZs29HQnyYzaQ9p4GKvGn3n
JllwC/prr+IweErf9wGGGjXOnquJeTfWB+Q+BhNn68ZP9ylFstWyN7xWuYoP5obAcsayPSPKLZgW
/frBBMa1jmwDH75FSexmcjN7qCMHcaF0vxuM59d+ld9MqDlHeimhhGgIguLt0PlmhqhTxNroVFf2
UD/GsXbSphi5QsE2RenyZCokJ3LMjL3U3OctF19Evk8EUp89dG76yWlCbyx36ITDm1qcPHRgcbtI
mIeWo+6k2rol33KzEwLV1P2WIUVwMiaPqRFK7mx4RYhoX9eetTGQtUWoF80wq/gWV16KpmKDoHZk
IyZixl9BLLIriR/XavCdBHPN4RxL+5vwaYI0aoBHyg8LRoGO3Js1rgPa9DIV3Lv8GjTNR6HbeWhl
fh7OWhwAa7vj63DPbAftd7ORCLPNBGBptXYt0so0e7HxsQ2xY0eSDKkrW1hHLzPzVbfUp4b6EGJ3
BSpNmburAoxiooB4qzsbyqnQv7NtbdU03bzrZY0uEZJ7To0yYt7H5aqrzU/XQ+S11xCsgG+HeAPg
pctbqo36F+24VedzEF6H2HeU0jnNMk++dm52dqrktlZOPEF+bgnurMby1lEZPJGC0sJKnDXNW/x5
0AOaY30/s5PV3MbXEqGHVHGPJit7nZz8fPmkNHhMIyaJk2M/wkzpCCqRl1rIx7t8QRIT9YwxGek1
uxqCQLJ7tnUUSefMftHifNO4UYG7OCVpuwKNg8Ve33DvvJrXulmSL6+OjxSdn6GBrlzNQad1EEji
+th9iTbd5n6AJpRJlRhFP6nROPSYPFqyX8yom9vIYCBWkhDIwMayt2l7FZVOxweZMikMpuXaDy9X
EKdoD4pqfrQlqMo4YKRmLUJT+gh4Rz33ZbS/pAtMt5VHK5NPcimLtWY0FLV5dCKnEteRcdZMS63W
5Q8SeE80hbBqUcyXlPkj1CMrC9VJ36pPHS28DXWoMMBCekzZw+zjlG3nzWbAdg+bKS/GxgeBWy/G
XDNvRRE6cvmejUrhT1caf8l4t6To4HUT28dkAkuDljTuiFFDfyvQ5rtxKV7o+dOik9Y7wG5ox/Oc
b+NSPLeIPzFzfKJSUmM5pKGMKuVLNQPVqTXHQFcNoWEdcZIsUgBKi9GbBgD1wTg9w9Mnvy74YlnN
WOz0MIC7gEfqNwX3izsndNKFjg7JVkdQZd1LcQTN163SkaHEY/aSGBaTWmgaeiPYzZt3sfYC8u9j
cOhEAHU9ts1IjdFYez1iG8HwMhjMbH4GF+rybOqB8SGC4jwvOkm6v8MiCY12RbMYeElwRQlw4uYA
iUtOZ9TGjW7Y723JEoHXIu69vDvDjNJvNvE6Z3cjYI51hlz6ys55tS9PBAqRTu6P2eCkfTpT8tBO
zBEzen2+zVlPRVau0z3AXwr3MVdXgQeuTEQYp4K9wzvalWi+JRXPSFBgEPVlmNJlAvcNJ0ogHui1
4SSeF7Ize1YM6/xsWA3GvupARCm80dPBGSwTmfw23RV6+tL5zZ2Ftg0Cbjx21gZzE8v4YTHx0KoW
Xo2xw5IseMvIAUUTf7sMkUUymxV6/NUJRHiKRAc+F299Y0SJLn0g8/JXuM+fg6JFL9DIv0ydBaju
WDyGDAq4YWKtMhrFnePQdBnRxetiBJAm9QAtly5eG+YiuMM5mjSP1jmC9yE8GRlq5Rz2hvkRQ5hb
ge9W5L76ZEVIQ8GFEFwD1wlAnQ/7AWkk+7UrlBDEFF1dBmY0s3hj7PKFOY8eagi9zhaVPLF0730a
UZADVI1Q0eNlFFkB0wo1sTcrQRe49TdexCqhmzzORg3wDho+1fnyOJu4jw+NMoOFpuoPCwO2ZWy3
WF2uNVeczQLL1CnOt+3ofle1ocBkUinVFC3aJSxLyoM6gotVgxL85bO6rA953HxU9HMAPCFOjYYO
iknNxi+ZihcaexeuotarHY3Qf6v0xVVHxlQZpb/8rrSqc82ySpkBg3rM0EcEGRCaBFYkags3vYAp
GYaqzyTPgwe/CiV6WVZxzLqTNVmIhM2dYVf1mgrXD7rVDOK6ee64t5GPq6034EHTOPzamzEos+Hs
4sPS2so1aer0dYq23WXFNuAKhEOQfGZJt6UjJsMCMt/aKS3ky53nkasPR788X+IADbdt+CkskzyT
FQLszPfVLfoqwzryyH6t6bVvWFSynG7k3OVfeT18r23vVDra2hHwcDDupAeFIGiWf1XTE7WEZj01
0VmbGFyzV6vQ+TgKHLtZalkG3V0Jhm811Exk5lJeVYiOJUQtobpnlh6/jSnCMSr00PDcabR5XWis
QotOIA309QORpTQY1r+/FtzTFHslj9lmVXfc3J8hiIFN4diUSpadImHHsOgxjJ1rNyDBvKstnJlM
a5skvOaxbB7HfnkJXArR9goxo1srrzYp6LmVDVV07U0InJEU7203CbsOvD1OC3RbI21DTwowfH7T
Wrdzo/0gKaEeVvCqDFGf7wrfvK7tQEk4Ta9xgcFJraZVyDgdsQ93pxX1Gd41kyhsorV563aA8Sws
ci73ohv0PKxLDFYFNAoMW+QqLomvLIdTyKYDkI1Rmb3zTRmtKJYo21veZS1mZ7Y3/4h9IEOuzURK
wRhrJShy2OBon4ENojofJiy5G+obkQp11/oSw1I1gNvFtvYiZPHl+SytTsD4wTMcLdngi3xj69RB
ErYswXNlfkMFAHo/Gr3gvboE2xQi5Xm3qDh+svEv7YuniyG2hQ0uy0a8V6SUzmRW1qiJINGI889s
77GUICxKmEDHOaX4mQMpcFE2NPG9WVVd+dENw4PZUINqqAqH8OKu68x5VeDf0VogFn7v1HwLEeU6
9bGstifgHYN8obJAl3z8igpeHdBiKNGjH8YrSHvc7O96Aj38PZIvXx2/HHP6U0DrdCk3hVuehrY4
Z1l1qjVsU1IAgpECuF3WUXHq40Tfe9DWbTc/F8qJrhKsQ1rbH8os0ZAz0s1NOdjXM6YKuj3p29hg
rHYWZgvQZM9GLs6X4ReMqOl3uJUL/IaW5q1cUEKe/BtgNQwjFc+JqTxdwqDU/F5IZBwvk3Fm+E+X
GOQyiWcdi6uR6feRhabmkBvEPXlLOQ1oNo9yGLrnoMU+oaLturIq/6ku09NUdeesJqsxKa9Nt1Py
bNVGGC+EGUHM6lzqSiSqyz8usa/nwmqMNNZwS7suR2LwWmEnmQ+QM0yLL5C4vN0E3EWXfw9Ib1bG
SAjp6tEhHVI8CPNzErXMl26JKYGNgD1akfbBmNuTv0RbMcysfz6ZdpZ1VDhzOHYqRF3U9L/ksJ8a
t0JbVEUbPm08z/gejUywbTvuk8455yULKTibxyLI7ytsWggBirPX2Sgztms49OTuxlqX/tOQBk9T
ZTFH9u51Pzvny+q4aCSupjvcljI9NITgJBRpH2bOCdv3c9oR1Qhv+UGAEnoqii/K6InaJ8Eg1z7J
5BjE42lUcUNQIlIdo6Tki+zrJ9CLdc+x82Q1c0FQqdgmF0cqHwQBzbHtXNjBBP9x6ryZ1eeQMkks
woWWirjzrtbyz8vY91yZ7tIoDXBBYYsiRTDSw5B5IIqphu6xRFHIq9T6gq9lUqXfVLwAdfip8Em6
x5R42HJzxGu5N75cblLIWytnGt9Ff84bFszLY16S+3ygRBxk8QIVPznFhr8HXXKUCXNPM1Rns+Nc
8XDapeDtdjRnYCF1H/QilI0Jk3X2pVIkGjBqQnuUC7PdZRyrdbix7b0+c1rlQNiel6dR+kdp3M9w
3AgOCZFmc/gk1DzTZxm2HU2P0im+egtQ2TjOm7lVea5MKFDHKMuR8h1SbXqQ6BSBejrWepne1HV+
rdU8CBtr8cZdtL2mNd+t1Hnudf8tCYJbrxCnwuX9Ega98cItflSON+4oyObbu1xnimnGp3RxayYl
OSItrqnkD2woi43AYi2S60WGpoM39ULt0fQwsw0i2GVBHl6CSlUDMDrSdeEAnLCRVr8knSLeuhRc
CfMICI06xUIq+uaJ+ThYNX5QGqEF4KRnlwVyFXjaRP7FIrnQHRWlQD7dttaiMeddnRrHoQ5Q4o8g
+zWGFuyT2LqriuBrjDw0gmQRZrmTb4N3UzT9Lhp5a4Y42k6jDp5zqI4s1sfYJxLrluLKVHjBoF14
2R0XbVEMO7kzYOtbHpIa5543XjVjhmqlixQ+faFHXkZxcIK0PvRejY38VIgoFNRvV3pVohk7LZ4I
Mx+R1QDmJ/LHWXuQp6pIhL4ZS9/YBjDy3LQWhz/+qQk8D3oF+WwlTfy761ikIVMDf8SQxy49Z0+1
DI+FZny21KEvJxGZBCt7WlLicPnjEEFfEJ6Rbkxa/YdiTO8oJrtbfR7Gw0ggdvAc3BpiyxvCfJmR
lh+0pjpc/tENExtWP9n/8aefm4C/DnLgq/7vG2pdwhd1MyUDjlCcbaY/7+by7T82/mNnWEdWWG/w
z+Vvl18vP/3xt+Cy5z/++Mc2/+vfftlrWiIYO1Kp+f3yystFjk6GANwfx7mcXuch+d33WHtfPrj8
g9fyIclmQdVQazswKJwtDWe7/PNNCX6IIJ2uLjZQhg4uyMILC4nY0oaZ0QJ1W7djzAMZZdSh7GxV
sBv5Pfbc+6H2m21klBVKkJ25k8W0a/pqOOjJeejxFuJeykM0oFM/ddGEMVnhHgbkOWnC+7174Lyd
w+WPl3/w6k5CK0YH3YktBJApJJHF5cDsusk7xEXmHy4/MZ16h1R5nU+9AXGmO/V1ZG8Fpo8Hra3N
A0a15iGax3v8zZFhcckwaYF85Ky/dUTCcRUre/tpIPvyyo1rlOh7FJikSj3b8d5ygTqpSKlJHCJQ
PRABQhcJfSu3ynOEK2uAhYH9XGhu8GOYN9lsHdCPwLAAuMY6Rl/ZMJHYcNzS3WC2ejMKUvmrwMFe
wtejfNeYIIMi+EYmSgpbZYLWJ7dOh2Zfgu0nazQufoNv8dKnBBAdWeeIZl0+3tcjMG2jq241v+jW
VRvcRjoaxulzrMcHWQBVo4sIxFb6ZdgZS7RHD2KLP9JN7spj2qVgKD33o4vyU23Z7gp4yIA0/UJK
U1DuxJF1PTiLv1qi+G6CsWEN8WnRgGJqAvuEwXwc/Dy/lkUas9D51RZlxE9ztj/8Cjc3rcFAY5Tl
D7zdwQY2/UcDpHQap83UFNhfO/VOpP3JyYbbrjaIgsvpCLKcdMVl4m0ciSiN7V/RJripehmOHRKu
lSWnUA4/CmMeH7quszaWjVhDXXobMAUA1RkQfuHtRWQUV5MjAVHj3tIWlribSszaGEAeNTNvX+In
vepreIqlare7qFvTQ8up7aAabbbJw1S6LkFLbl/rTuujUQWOPbYHbOw6sFnSf3RUfzmAu2kmNM8r
+FP0CXDBQLxuvQD9XoOlpOZbzrdjqRl7L5tpRiKp1SDstrZ7wDKY8zUNQhR2N14HQS/WOO3NV2Di
wq4GGkr1FjeS8WzgeUsFZgxl8GimlKFhil2bcjSo28pj3Vs+mAEfhfGq2dcWGP7SJcmso/4HZ0C+
YkTBLrdqgNU4gIwwX5sUOwlKGj749Z2tJ5DqYSXHuO1xGtmmTBFni1NgK4EpbvPFO+JTBPiCCB94
M/U4fZ0hBj/qvXMV4PNmjcj9Dl39QWq4j2vzbLM07nIiMfrD+maI8po0hhpi1nIo7GIppyZbcBHX
ie77tyO1awYQENVWhxLdpFsTkXLHXUJPCnvrdD1EUMc4+04R419v3+ky2ladhn56Z2DzYMkXt09O
lBGe3cjfDRaTBQZ8J+EGN6XhPUURJZHWh5NlpHedJucnrdPfSVwpqbjZ9aCJVyMZANR5w6nuUB5H
a29d2DVGJOnoX1VBgy5PtodVh/PSDAmVEuqt1+O0k0u4cX0r6WJPV2Qq75SG3pMluxkN61orIHen
1a17ayfZAHmEPokhUxZjWpVddNQKZFxc6JXVhDN9mb8ZA/z0rosZthFFG+O2msDn9i7lqtiV6Inr
wPyIy/dt473Ok1fcmRj+qupc5S44M4vmswxKBJ2JjBZzPuYVVYQSF41IkSWzZWrDJXJPrVW3+wZy
5GwmT31d3gQZZlTzoGqPgXEnx/FmzuRwgP2AgW3eril886IW0crJ/Cu/izdLVGOMKpd0M9TYH404
T1JbuEqcDuc5iLJVgRuoKeerbNLSq77MT7LPa+ZOY9gI1H+u763Rdh61lOwsc8dtlCCOiR8pEQw6
Lf3svji2g9MmthBkL6IbN9qArqEpX+Y5OBHJhcGIhSbYtHlV+bsl7d6i5cYpsycEc3ZMdU+plGvw
I+tUwDCgubdGcOS1H6n3Ns6+d61DgM1BaU6IKWrByiEgyUUMZ99qHmtUvmtaQdG8B4y6pXlKh4Mc
UalpJcrKuh6R83LDxfROekSKk7OI+c50X3TJh4UvShqJ2xnUrD/MK50ovplK4PJFmBsY0mPOJ5HK
0+3hI0smahONMNd9GeA75rzbqpahUWGktE6nRAt7/Czr6HbpzJta1E+9a5wRb7yjt+ViW3UVjeU7
MJ49jrJPmhFn2+Poa8mxF9ZGg6MgY0TVx/LY14LVEqWGYjPB30zr9g4Jw5ukyZ9mjWkjEOImG0N7
NN8TkzDYbNp9pRsvMjbvPbfZxj2PHgoCZS2nWdkGYTkY5dupa67zLKYPMCAwjQA297xsIfot5jdj
qk9GER/NVN6ZLvUDx6PQvgjzIOw+TAtshPTi2MbEarjn4nQWZ9DEF6PCyymhTGVnS9gV3oNFzrUa
eS+LBTuiZEKPvH3RdOu6pB5R2faLejRqV2gP7xulvUJlzGxvMv+bjUAtGTu4rHb8Hvnux9R4Tygy
BOBUpsl7Lngcw1R/n3mHJLB930AZOHl3IPZgFh1GhUPHKwFPVnhX8eIeaq08BMYQGnlhUnORN9Tg
VzZUMZ8S+DD1V9p0nmYU6i1Kp4XfbNBRCyHtvVFPeZgf5hhH+FjHr4qKpx0hvl8AxE+W4EEr6VAw
LfW7omhIVa8XrVpCyY1HTPLFTb37zi/fqiU+9OLkU9QpuhYIcnPWMsi9VqK9dcxkfUZlCTFIfC4M
0CV07m8sDW7MTT+ZR6nhXNVmgDKNJn+YnPmTmtgroUrY1PVHm177GcOwYrlaUz+4AvWP9Hh5PZWA
VwC860F3vSxNtHWNfCSz9e9nChyedBIybInVKoLcVZ4168LwTvZcYd9GKklRtDxGqN9RHXGuXcpr
RtAeNF5maV/3mQ+5q7glro7D2e2WEPHkM2pwn/WEpnrf4YhuxG6oG5um1JxrDBn3WV0xG1S96jLV
Ye9P713evLsdq35lMwj1nBarQ1G5PiLRuzGocvughxIouxNmzMkIQA/s3rpzsJuNqpo0yom/S42x
poTXo4TwAIfQjdTgTJS+s4T60CNR6yUdVtrNleZlz9ZMftSU5q6cbNKLpKqxzSWlKtHTtaXlXWOl
WmOQ9ECF+97VLGudFSz0LibShYkltz3Lg5EZDzNBkqq85CH4BwrKpIPQRsQ8yH2mYZYw5faO2e/D
MKIXJ9bSXV+P3wcUTrbUl6ZVOw1nQQM1AUFmpCchlu/6VIF9q1jTkXbGhxSTA40V27ZxOhKvo8kY
kVn5OgQUTnOAotsqlaBqKLexuN6YM5bkkRy+z3jcDTrmX55okvUC8EFZ8T7Hhc09KZpnbZxv3DR5
LvUeDUkPa7UFxE0vh+vMdHbSNXHfMO/yiLqJhw88Lbx0QxskXQEw+0Jlp1iFDr2ulfCTp8YJTrL0
lbeOa+Xv9kJ8TaznelSl5pJcOC/T+wyFQBnZe9usv4/DndGvHd94bxY6r/w3g4sgXl8P0qQDJ7eu
A22V7ju8bLkFwbuix0tVDGv7FdghyrD2SsclWH3NZ+02f/8sncy1TXjfIgjGKkfzGVsoBojOIVx2
r/aWwvNpamM3Jm8tKLt/fNVMamYjwCJqk4De1QT8mMMJJ9irXQwVfc4oWs/esJnZHZG8+tW0qtBK
nxc0ENlv3KAZr3hEbBxxjCFB+D8ycmZCzmqyKug1wzrNn7C9aQWFOWpnQZVvDRakOnHDmp8tsFWX
n9Vn/FdD2wwYOajZIGzGNgSpRjNsWuWLp7/LfSu0lWXh9sb/17R3ySqA4+xajcGIg1bA9y8fodio
flavY8B+siq4wbt2bwnw2gik3TEPrQ0qdmOvf6kTq9Bko0VJmTeV93VmUpsbtz3fgMUU8OtYBpRw
Kl6cXW07sFBNsNvKE6U+JKIK1bk6XVPgqBidLZDB6uB1O2wuF0Dj2spxQOnvpqYK1e7UeanDaupy
oFherp19NM4uJttS3058/a6lk22UVEzYtJXRWt0edXnqFv7jUgPOypyI5qibNQvJBIyvlMaamOwN
8/e2yRht/K2jA4YjeKh+VtsI+v26+66TttiCagabdvnPzVEK3OkpzjzsLg8ifKD7tUEdiwpFk3hb
9aeYj0Xn79Um8BrDZSBDgdVgG8WH2pWOGxZixryr5Xpu23cpqpPapdomELfFcqe2UOdUic/k9h8n
pfyT1QnHwrlSh+IQN3LEQ5TkOeuMy+HU7lw5gA+8tbCzIkV5CJY9OtdEL9nGrcSxbNE8oInlK91F
k8Jii6Jjb9HVQxZqVQ1tE44mnY7YSr+AwT9ZvFWZxOV20dx6l8S6xnI/ny4N/LrPvlhun7SJ4Vo6
DUIJ5VOcoWynl/p+oGNuSpN2cIajUk8tWq8YikCj8ZqPph1whK866PbTRDcbGaV0W+XRypVOs3da
INlNdmziNyytJYuNeU+28F6OU0nD3bu7wCDshoE6lrcskhTLVFPEbp5sgTk0zL8OSsEsSOS76goi
X2KWyZUVV49ihDaw+KB1kKdoiHEoNxSHToz36r8yaMxNrWBiCgrWARoyYcdvx63hdXSwWEQQDUcE
NRrFNvU+QIHjruTMr33U4uXoUKLWUyrfCxEbnCBzY7Xes7Vk363K89du06IdpaDCrBD1eXb6xzwm
HlociuyuSbfJmlkz7JE0Tr/ypsq5mtWC1WZKQ6ChaIxLA3NXrD9dyt0wathSpF6ohW1ZHhGwpVel
OjAU7Ip1a9OPSdG70Ox0H7QiWVNjZXhTFJ7L+dQPSCNnhbiJkR1cuaplpvcgKLoq/7DbFFPjmOzR
lJx/9Sl8QbPWKr6Dn9joWk/ERHP/SrbGXi9pIJmpnq/1aNP09WtVGxU6tXkWRsoc2LK3i0GjpfcH
sbYH/RHqFl0yszhHYlCuhBUgXpoUIo7QyLXIdS7NSWLnfeVRO6gSCt0muL5VH1m7JerpxBYswwgN
wL2ad5Yrqq2J8Z5eF/ZV3erXbUAxYpY4DkrVzHRMcbyU8IurUnCaF+SVACq20msJ/m/cphNMFz2i
lm2oNrQ0wL0V4jGOCFIvA933MCYZKnfTGoGzQY582JZkMrM3pruqo+lXlXVHhEXfeVBDvtZwOlmk
k22d5ujOjnU1azzVYfQRBSJu1Hx/XzmzvAFQHtJWce507xAI7WWJpo/UX4xNGmTby6EbTO5Xbq6l
m8mssJi04+oKezHwX4o7bgMimSxx+4NUUOWVHjhGXlZgbgoOVlU32ZLKsIth+aeMC6m7LwW00HUt
KZwOhbMdA+KWJb2LBNT7dOabXuas0STkTRySJ0shMyRzdAZdYNLgy4Nk2FUoN5QVpeZEehqkiOhg
2WYRgt8uBp5t+upEwsd4KXh0YVJsKwNXTjl9EHEKpEFm1Doqcd2jDQXl85tu0JxIZHEkD3TW87Rg
tymrk5WID/rdyQrkTbBJ7PowRM1p6JKj4WZffnETBIRGTdHaEC6oOqt3IRoY21o5PYN1Gda1yxxg
oL9gjiQRht4fA3xKY+qEUwJ6q0TBGcEyUBaXdqpqKF5QUqXgfAjy0OxPz660bgzifa8AItJLwqM+
IxrsGEqUbZIg0WEQExrZrqTVNRLoFelh8IHw0y66NA3agr4c4cc5V4h8CH90kPhNt8XJWZyHEgQh
zR4aN7zAONHf9oP14mQkcJW202k55qM4jm6zYTnY6plLz0cO+Tby6AiIARtjsc2j06QPFHCBzC8L
uLjKIipTB5F0oqvIeC1qce4K5zFPwAEplBdLB9EjzbKlr6gO8QKXSvK48As8CfVP1T+7AHOWkXmY
g147FrgJasU38RzRpyVHsxOYzVhQOSSYl579FFN/s0b/usnys2mUJ6tmLFRB8l2TWIt2NLXNIfO2
hfR4nyckEgY9dCIW/H4J8DrsyUD16TWJsTNVZSBnBMmTJk67giVHNDTlT8ZCjajiCtupnshJrHyd
JTicuTHAShQVfgAQs2iqwuiLKZFpMeQMInA/dFu5l0OBH1RTBMdS87e1Yx7tfHyAzZhSOmSAuCPJ
OoZFSnegIowo241oRLfxhfVYd0FzoMkWpgIxKtcA6SEyp7hCE+7OEth1uuZHPXTvOpJwG2shBqjw
tkhHHkFgk1/Ea3QIfrYZwe8fkshsAdUBmwfTg1liDi0X0UhupGozDS3Zg41hNrTXfUlzro27F0S0
dxnSd+vWo6ft9V+Y0Tz9BE/J7q2qvzR5j055ZQ/XOdywzaXlV6TuzWIaOHoxzDuF9EQvDiNUg7pJ
PQKo6VpAI3F1Vh07nFtA4NC82cxz+qWagq5fv3SmfMyNgGIN+cY4M3opBEPZq917xs1D1WorXYPa
cumdgeJf1SL41srlm5yYgERG77MJEiZho47hfWR/oeFwIV38igo2UDoDWo3wDrjzfyY9tSYvGhjY
HpoBGIp5uDRF6fz6foZFfeU8LoBD92VHGdHWIopmwfqCXcgGblKl0XVX8Ci9Z+KbWNgVVqlJGQ2i
FSdNIRm9mLAoCryry29ONKnhXpy5J80hiV0Ex3v3ZrbIcPT6kBUD+dtIOzJQDbxmaA4koA9LzH37
z3By51c2ioJDq8u2PFTPvX+xSQLGJco6a/o9adq+YOKYFuMm8P4fe+exHDmSreknQhu02IZW1GQk
kxsYM0lCC4cGnn4+96wZq8oqq7a567vpzkrBQABw93P+8wvIoxpHMxkxN1n9Vc2Tv8FKyVkJ3yCK
1JCciyplQdDJwQqgXKng382S5hPDBNgyWfqiCHkXrSzAluCHLwYIJ/6ud7h76hQFYFuTUnQeco41
My6ehiZkIUBBDrXkS5ZNsXxPsTsA97d4Hr+49pLgUJZAQaGY76myvo8NO7bc4QqXkBSolUdfF8kh
i8/1p0iWu0bDmPnfb5r1u35G3jS+qGm5Pl6Gf8tzQlKTeYNmtQctsSDA1eHzwowSRzf2MjnLnZqn
zpSJmJL1o+gRTF2OlQ0cJ48WGpaLVwXkXDray1Bqt5Ewd4ocs2AXuloWNg/PnSvauPycdS13zuUV
ivX4AZj0+y82m229DCZz3IUWSZIbojE5LFnzgISJQzU+ytjEGFBarsB///re398ZC0cQGxWGD5Px
b94AUS8yM0iIYdL11twl+UYL/WjtxRwThRYx3yKpRpHpdRMT2NZPzoqkp1k8yqSQJHDJJg/n8M7B
3N0S3pbN77C4bHXFcGxrKJaqYJgEsRcwDSp5qER28Tb73JkSu78yL/hAgpUKOBDsPxqmHiMzomD5
RR1y0hjKHG1FXutYFYztdvQqtGU+TKp0guGRTwdPR/a/zIqHlI62ODltfXR9DB0Q59Ngx7jBOol9
rCQRy4/IDzVyxkAW8BF5Xtk+aGB/Zm96CPcoml8yqAmL12L/Lk9XxlU1BTnB66pQNtNgA48bAMw+
CphYm39/IgQV/C6qwr3TMhGtEFuFnBdDmL9uYA7KuzqfCZlJK5whB4rVfecTiGmiJCvK8dZdXIxM
yf/ZlKI/ua4wN80Qf3Em17ivr8wuepnly1dLnhUxZWfkYTdYr7l4/PGPtKT81hDiGZTMr35tSq1x
tDEEbAeRbjXDfNfH5cNLoje4Z7uxTZ7NIP/yMzaOQnsC+OBAbUxmKLDKssbV123l3aR2/7YUxArP
IuR5uN+F5HHit5VsiQ9MtvGcbwtPewm7GI+Wuh/vAm/adkt31kSn77LBxASydM6lMTpnB7prlqGr
axiTxPzoy1BMpzAYGn6nNI7haG6SQty1YHUHXFUzCq8WO4aq1WGTw53d1CNwY64XW7Y2xBvVm+Tg
e8IF7GTDk8wwRWezOhjojvUhd/wmp0aSRZrb5F95QIqNz97k2FSBikml/tykkLMa7UEfoq+yyMlX
Qvdmth+qoIyK+t7VmGA2ZY+PjFwZkrjVeM7zEjYX2RdHdfLqpc0xqMIXdso32ZrSRZOULbGhOO9e
x8B5DfV6kzmkIjdDiHQkaPbAkBexUHEFGjXCUg3S/uG7JAZR8a9t5Mg7OIxf9jA9iKI4m3rs0iTC
oU8sqvCFoOQyukZNflBM1S5+r6L+h2bKnxXTQ6AY9UokEU5RYI5la9sh401ZYiZ2el9ttYxONBHl
pXG950yDwStZXbLibPPWlGSQfA2p/OLn8dGPHKSwv/htvew7yoFFpxc9fWQjDgkcUh8QwYuBOiSB
zo4ZO2U4dNkll2u2BW77tQn33q6fewM+v2iHtS9bYSrZbQsxctf21gP2pa+h3IW8hQ/XO3FNhPmq
Fnjc1PHGKUmkTgcYAHWEAEaY93WK6yT6NIO5iqRrO+hjm29+NN47lsZmQ9+zcoiPcujJfQ1bR+zG
aJ5JJtziof84ieqxTqr7WeomCDhadbTHQcvhr4c5Lgp2+KwBnm9Cg0Bxi3wh1XZ3GsDJYAAFLJT3
hqQ/Vhr/EI+sOBkvffQO0q9p6rWN47NhNJwezIxyyz/XLgz/tLOSc8NNtpcakkRZvo7FshU+QrZs
ZHDNZPylzyrj3ENPw6RkPY5Zcp+a45FUnvFQmQFAj4fR0LgQNIIgDcgCH7GqHDhP9MDZ20t879Bb
HrXMzTd1qDMA9MfLOC8/nGw2nzL8erHeuuCa/VwviFg678XHcowZTKEjDABxSuB76gTAN/gIAW+V
ALJdYu/KuDXXo2kNWzp0EmIQVvR9vnc7cqAnvOw3VTBJlLSjU7UZ3HU1xB5ImuXBa52tIgZ1yHpm
/DB4EmTixOEJVtnJymqxy7TytCyJu2km3UI1vNyYoOb7eNAgspTlsehm87QEy01c2tkWCcy91hs1
P65eSKghe9VedAhdr/UsyM90RLQbnfZrMvldRwNjqHC6PEFJs06e1/7xK8aGBjb0J83UHxYDH1zo
a4dat8xN7FrPblAtp6C7jrjPgi9BRSEB1yEjUv6yYxjUd8m+irMJvqLQzib+tVAepoMIF+2ceKl3
apYv9R+t/B31KxR1DEEbG5ptOeML71sOBED/ZoG8frBtLziH/ZLu/dL6loggu0zRhLfPUmwCo3AY
Tc36GbPHm57+51CNy23keekhT3MD5UgP3TwXxGJoBGZUQ4JzR+U453gw7yHROXt1leoqLA8HjdJq
v6oQDktYlQ3kh4SRij8b65A2dF2NloPr9rA3ozk+unnOfEdkRIWlwdpJ+Di9IohY1zGxywHODYaH
W0vmALcwBM9+cRU99DrTiY6Z17jnWhYhoYFK2J/QUiM2e7CjrjuMjr/3DCCVjLqTQct0RQe+W5J5
M5nmhzWm2TbtzeZsi645T7HxU0BO3xUyaziuJ/KD/SLa4ZO7zabBOHp2yTAHlPA8mjbhpRFjQ/bi
pzDyr1kykB4e6tBZQkRHhbvGEwIdvJWex/nB6ebbsmW5xIFxbxLnTXrlAn9Qa9PD9BSVi3Hyk9PC
BfRLVAIM4UUCyWnYt0Z+ivq52+uFS5csxNKeHM1rQTKs1bAwRFmns3FfwnA6QbBPj2kVwj1GuQBG
aGTdibYwQ2Ry8tmpOXhSb6N+RgSVF1c3a1qbHrZ5eRLfJjDE8QYDAqUZS/ANYhjXGifFAM5alChV
1cHM0sp10yLUt7z4oCRcVdeBAGfDV4TRuuTVXdSuVUptBvTqjzx2X+xieVHVBZaL1YY52X40GedF
XftK4mq28xn3weTO33wMR7Jl6ja61DM4uIBDK8H+OtwqanQ+Tck+RlA1OxhhNdmPOYrOip5dmrm7
9iikGdeRuWQiWhtd7RZ+1E5dpSJMS4hoCYv7Kd5AajwZsXFr2OS5M1RZL33A+Kt9VnVSM3N8jFGx
j1PoVnkYNGsN/2NJdsbTtl075fIgj0/FIUf8Aqu/Ye/nW+CimT4SNwblts3eRkkN1qGdU6Y3z4so
3iQfVrLPXQsGOsImRonTpkUSkCCCDCuinyVqPkbzhlOfUtrlJ9Uj1Bz8AtqQ6rJDhGhlzOFqsc6I
/0nBFVd9z+d0UJ8zAelM6wWtFb+jRDJLVOurN8XtH2I6dy/ZYX8PTz0b90Y/Pi9dMhzLAke6xIpv
mnysdnq7U5otRRDGKa5YNzq96ADPfusJlGUQKb8s8q9XiOfQk1n0t2JafCwDipPRoXxNK6lBDczD
pInbRg+eI2dhVmne092iDXHHZwfmbpEnX4vIWauMoHrtOZNW7q6bA2XNbxi3iFWni605i3vh2Ydy
dhGaOAfVQHuSbdy33h1sibuxaK3d0MLi6rzmmCs0TeoBA+1IMtW9Lh0dimhGEkGufV+d2qDeLLn1
lEtAs5bqGi0Fj9GxDR3jnqLFujgmvCk6/aFF+cL/JyNY5eyVIS5/0zrVRUY+PSiaOZ2s0MoYyCDJ
iMLPIcYmUb0RS2yBRVJGrlKzvqWIHlcKbJlC+hNvyL95+L9ghPyKNO0YMV9BV5yNGz0dURJx0e2x
6KGr2BPVUxlRF+EZurH6ZUGiW7y1mrZrc+2b+oDICSH0sD9Y5dStUqd9lqIdm/2B3VZ8k7Wnwg9C
fIw64UQbWZ+3onnKGF0jkqH2LQBt0pS2PtaqS9JopGKM3mM+W7dC624SDxZ02MB0bkm4IJYbUq30
X8CffRXoNcKZFH9kF+cnLk3vnefRwVMtmr7pWGhvTY8F0o08HrwTTXgI/EUD9JkQSeK8JOrajFIE
VlTyCbmf/hBU28FNgksnpaiJlCLh4cGl2czpVIuo8SMCL77xh+hDi24qNOeg1S+6FX7V2kJ6JPxJ
QtTEZvIqavJxuR9LrjXEVZrpkdet7aG6IwRiw+6D1GXKt4kW/TBK7qGsUjmwyb7w3pZRvB2qOfiu
F8WXYSIWkOu2M+IHF1+Joas/szA7GhIAKUB+0fXqx2xuPgaQU0te40T9W3s9rhTB0nGJAcyhku6j
WKrwtDT1sbBM6GJ4MdNoHEaNpROEtrPRNBynBgtxYy/svRPD1rWm9EshIriybiIizdceQODGZuiu
fpsc2FU4GE9+5r/7U3ALBrWV9VI89Ft98EPJteIOSOlQFb2VxMxtlx6L1HY5Z1L9/msvi3jQY5W+
BQT9kd73icGhAI2uUVL3JZ75WJlPxm6O6eQhibMdtugmyESbrJGi2trXVU+DIzV3LR4i60F4Oyla
kf24bEmcmfaamowPyeK1gD8zVwQcKn19ar3jH4RgUCo8VH9Ux5zaUVwjnulyHCWDZyWcUgoMQ75U
YtZeStKaS+TUCoBTuLUpq2aPuOC8G1HfYKgArzRC8kvhV0g+lT2W2dpioWYAkYd+MpDZE8GoBgBK
n0OUIi8C7C/DG6DSyq6DwPN10uK+eGxch7qXyn4wyBvy4XQEt/3S7YvKxNEM7skxaQ3IWK7PFCfJ
T8kclxwtL73t8jCcc2pHR8M2nbXVengR42e3Ju9GQ6Sr3Q6L+9jVZbjGPIsZTzeAels/Z7nLZvSg
Y9eEK62BeE6/hp7MrVlE5cGednUMpVVPXG9rWxuz4ykqRayezJxEZbBFTjvlmGwZJY1+MdLtqUuw
U3bcMRTf7VhHn87i1ib7rp1KTld2pLSgWRQ2qn0PgFZvKQ6y0d6KcL43ZgMCBqoLLG5JFax1b0UE
E+upMU5KIDpGB9vpaY26DVJPrbxTA07V5JoDuj3LuxB8wpwd9L0pqu9Wp+2iarltRxaqUt2GHvNK
R0z9zvrRB9NzoLXTprMRqCVTaR9THRtGEr8qZBC7rvAuNbExDNQA8utZJ4YPD5gqBnvQTZS+4UHZ
dMy9Nt+Y9hVzbX1djAPCEon4OJGN5q/1ywvY9MkL0B7gufTVzONXlWnwPz38m/EhWOf5fZrAEiI6
BfSAZaM0y0p5Ei/iyI72HNjiuxq5zTNnnd/N35fAuKT6Qpj4kq6gwgOMBZlkKZQbEaTfleINpSjn
atz/8MLlboK3PVbecyemKxaVWMS5z2M43DSVs/dl/9oDVcAaQ7MlfR2IR6y2hVR5yXGzKxDLcvGq
n9R0/BpGLUpXcZUB+SQVhHOxQnEQ/Dr50rq5b4lphEaa7KQaU62uzJp3tmjPfmlCXcpe7IivUqXi
GPRw6MJulcvyTnRsz2rJFXIio4YaclDUDz/wiKxAwHWxxwQyt+ndO14uK71PHP2j7FmXmhbvBped
MyhwO5DIse/BddUxk1VHsp9FP7SUfEXpVPBrJG004wpKlCs1Uf2iXULNkVao7MryGUK1YFafAjo3
DPObujn2HrOJ1ntm0MTJImukSmdn6n3kcvCvj9NUpHhsYbmna5+DPbx24UhcJvNKkUWk7R4Sl+VR
A2Cot0Frknqr1oXCEDQGLIx8+IHgk3gfeo+yZoa0mW3U5EINsDrnnWy0J6UlCpA2rzRIjc6SYhDn
RzNA4nKNJw1KQxjvSuphsEeuFZ8ohPC5s2bUyI/PgKBEjqOFHoeoB1gfAInYGEg4Y1oukXwh657e
WdbSvYWfAj3oUWvK+wCbV1iH5cXI2XxbaqYk0mA8wPamEJoOljzxfCifSLnze1mPWbgQF1jXSL0g
3hAS+5KVlkHpqe5yGtvfRupOfwLwURIv48Vb3JSr1JlLthqnWIaLOq1v2J9nO/qSs74khp+yiNt6
SPfqZzlyqrvUTFLTRjzT+H+VGpJo3LxOPk9+rYTF0mlO7vrAdthAJXuFAU2wThTePEUGhFNmEnLq
Av/MXetUe0xw612K9lCM3bKTI0yoZsy8fB5L0dwjb35taW4XEbwgfWBwAZYBo968yfL4Va0hYRjj
zpsaBCtetY2qeet3KEykR42UxLkTboy5H90rIa0vBfhSzetpHzkgBSqmYI+2hDJDrkx/yN8AjvSF
PljtFD0DbWOethmF0pSa8mZc1YhjKTAlqN2nOX7pPx3MpVeTzdkTerfoct5KWupVAHSBPwPjpTL/
ImfvLSnG+ySYkVtGhpp/Y8MvLLjHSj9JiD3gbs3JWbTlZZZmAoWXlbt62tvoASqbvkG+rHNCbd9J
dEqWLczIkg0mcTulKpT1XCKtEKwC+atUICraiGMVu9xOgYwFQ23oU6g1tYNFpLCLKmhbJiGwccpb
KxcWY5+TQ/QvNm81xI953NmIncfaxha0+lKEASj2zEzLbjNaUbd5axrNgFFe3CdLT4ESuW9oYXC/
Lt7Y6V71YN7JdiaR2lq7Le5jj+pYDr/lrpfW/Ra2f0lzFFmrcco/JAY59tSQSsHN+XGN8NLByYH3
2s+QButofWSdXgP99uhEl9A5ji4xb+orxAPmkUFJBFNFFK1D7IPEaUv5bk5++Kx8LTJk1pyRsH+7
6FDhCZDVer/OHPMN91eG4qyrpAJP9zEqnzQGZwL3Iv4cvwbakNpErxq1mgsZGE2LjdqcFkKsIkM8
zrkr6Hhp/noeS1Cjj+2d1aAhJOa1UMUKSqj7siSTyo+/5B2VnxZbDR2ZVHS0pv4Lky5sc8P0rF45
TnYpQZAXp8x3CubXaUyNTdkUH32e3MjKacko0ahtd3maoCoueXcYq1x1AxgGt3V4JVi+mss30SPA
9QA6XFlIOKZt4N+xnNWe0UpdeppCaMrQT67QsZzDZtoBi2+5XBo9hum/ZPFUNlPv0Tr7YLkGDkuN
C0xaTcu8ptrIkFTQ7UbFRjpfABMx3pEKh6LpPnUGHho2JmtzYCMpvqCOAu6G3rE3AvAUOjBbCm6d
btjAJcNhD2sv2BjDTzdN9/J1V3tiliZ8XJ/u1DzE1VH95x4jJUowVWbqsQ+V3/npV0gg+uKS2ngt
+34ZnphprkehuRuJgSvLAj9xdvRRt8qqwJCi+HgG5a0cxFIFNaRaP7HlIeAA5l0VOTlVzRJdZO1l
e8xD62i5ncYsXLdJA4vPe5lFW0PjflFggsIxtHbGZH0wn5Q5RpPPsG2zFrYneqAhYxv1g5ge2vJO
Mb7RVsybQ5TEHpPfaNc+LzZHN1Gd4EzE3vX112xjgESM8LQWjvMUMwFfldpymDregbLkYNeDwdhV
2aGXNi+FV91ovY0HiTu/++OnUqmHIoNeEnDPe7AanybVqRPSp1t284GjYEHXFYymWEtiQEdHBAxf
r4kHpRkJgSFj9iErFBzXCYaoxSk2euZo5UZO33UP9HGQR91YXzu2ZImsFBV4jFEfBJ2RF0D6gzz8
pRrobmmfLKu/DuNkr02eT4ZB/155LIWMSzSmtmNvbaZximnPId+ONBjkd3xmdXWcc50S0CVZ0pNU
XwnUwy77PifFuxmzRTCdG9bjorPXQdkyPcgZGiKdRGztGiLXmLvnJNRnKHX2QyEZH/k43IrGXJjX
JLe2DwerWeDBFZI8VUcU7w6rEnB2O3C0RLNrr/A3TlYClHSjY2SrKBcdRrMr14kuLkXKWgTsx+Hy
6VHYws1B9VJ6JAD/mrouxWshUGM4DS5AjcfPmzDUZIVC7MrcrSIPxS5cujmiPW2xJsXiM3+dHEux
GFpjeE87DJETLtlr3iyTgawDJXctT3I5E1POO4nLAEQ4/FANw1TN1rcKQOFRC6qSb8pcJcnEDcmV
T/LcFHDQAe77Mw5VyMhlC58yHfIMlnkb5T+r/pvaQtV+VqZviUtTYNVwKe1veZDswwR8wB0mogya
5sZj9rqjzX/TiKg0ivohFp+D37/Xgrm6n/LMcpOSLYFVt548BJhWdmmxg1RjPGUVQjFek5++Bn99
k91dGQUHPxlXA0Qdq3QBeaK9WC7mEEt7gBa8Bv7yzq6Ds6aF+8LIfihTjkJjhyskNI2GYNVI0kcU
+s9BRwUWWlRgPtu5RL88TAEUp2Nc4tPoJ68wDgH3ppWCOWtGPWv0hPtg8JKDMoZSTK9RrKyIc0AR
B+TwL3Mh0fpR9gnlicoo7MOVLbJPZSyE2S3jpcoiH9b61qf2Z9rmL9LASB6bepUi0qiaD79qbyBR
fqhxHWy//dzW3xbSWuh2uxpvF+nbAMopOUNDB9uyZbIby8XXdNUzEs2jGgAbHhM7AJqVHQT3eAHe
hdD9togy2GojOO9d+CTbp2mivMfGEX6qlJsNnnSwojosJMWvt4sbNwvM9VJqnwocNl0pJ55I3cDq
hQkJRFaH5260MOHLhrQRmgMYRISz6sznEBX1uwHy21q9pAxGh7UzuOsCa285iCfHA/asvPu83PB6
GEAWXX0BJrxIrhLqhYOq/VTvVmm3SRFuF5+ZZu4m2PFDts8qgvNaiNkWBk1QdJP9ZGf7LnW/GSZb
MmzTH7Gk1MZGsw1akxEpdYjV+I9E80SnZKi/dYYvNox31oHb3cI1gwgvrcRklzZJSyT0fjbJHd8l
5ku2BNYBGuCnhNcJViLTt/hFZO2k05gao/a9+eHYZbnpnY/cmVAUSjsJ2dlIdDThBCxb/BisyUOW
SMuW88eelM9KKogNNSQd/Lu512/iaoEqYNGf2Y444dbJNlp673JBpAXUNBNdjayiFQGO/E05N02+
i7u0oaEo5BeNZQXQ9XfawW2KchtOPi4hRvug/LuyheM68Xfw5n06QBPvPsatWxdqOEbjMWs51Hbl
jHDaZGS1rrHBNkz3WaLjRGB+lFrzLh2tZM/I4OMFTctB5OJeeopUiXNZAD0AkakZJ5vpafCEbekr
KkJ0mOzkbHfsK/fFoj8r78NcXn6gXSZd07ciQ0PcSjc6nESKfWhB023PgJjvCmUxJnaOuF1oRJuX
Cpwf4WkCDTCxNvIWzktWc8nDoy/JPBWxfwxQIMHQall5ec11NVVXFErZeKqVu0h3PdmDKewJjOJk
Ub3kdvHTkvipvMt+vdwUtX/yasZ1i/uzGAUyGSi6evE1S7c4z/4wk+lBPh6yI7NdzHiTtphhgMt7
yNMg/6BkZiM86kOeqS0ekfBxoDPGk3+MPzQHAVkMQlZW8jariljC6aq/nnCHZ4jM1EP+7Rl3ONji
lMyqA+ywV0B5nJ1nuVHIExzNUUbc24qcRkgSNcm1syZ1myDblrZ1CvphuoY3dMnfnZaNV2tcCm58
argTiyy1fQnf43V55xKnpVieSw/juhH+ozpJBlg+2B3plPLM99OaSoRX9LuLYWGxFCc7jPBsY4vq
b7Ky/y73GnX2kwd/a0E82sITteedtGLrZS6ZGSVfIT4YeLQnRJjgbZiU9WtXPc2W86wcpGTR61rL
W14GZxR40n7QIvMqir51t3obf68166N+sHeZXTmbpuaByqpCHTaajxp0nndQIv1QlqpyoGDetpgl
rOxhOKbleEQmdQdF/9qOWMCjrn8ux8e4YJKMJOJZmKbFIDFl68reVH1LjJ5GrtgqaR0CL8X4C40z
DMAAx0HZaEbWLxbkH57Bf3HC/fm/jsZ/Nid2bOtPjKvN3x2N2/b9Z9y3n8wx/2prrP7lH7bGbvAf
7IJ9MDYbJ2JXehf/X1dj6z8O+yckS8+SeZfSVP8PW2Pb/A9u4HTUru+S8mNb/NEftsa28R/TkvE7
UFKl4TE2yf8ftsa/uxr7MGT0ABKi4eAq+jfj28CaseqotfqgN+NtZePAjrWsF9eExfkVr5mPjPxP
N+kfvIr/6RNNolIt6GoW1IffSLV5aRN1M1Ggj9sWv4LV4tcvpoumg25gDOP+v9Ayf6fAyS/IB5Gd
S66nbfvS+fdPwQURhqpMU7L6YOQ7LAoh0nvztV6yd1cs13//Zv/wUbCETQLE+UCdT/vrR2EZbFBJ
LfVBog1Znn1JzmpibSVe+e+f9LtdMV+KT3J8W8avBX97ap2L7Dl2OPoI+Aq2gc920cbgcNmU/Lf7
Z/DO/8UaWX6Wa2DI7gUO3tsqGeLPN7DGxqWK+VZW1iDHs/SrL0i59N0zwgBokUInhcQ/Gk2HiHcW
O+Yit1aEU7z530JQfyfYqisxTTziA8twbf+3++tBDtO6YKzR+Gk7ndw/t5dS6elqaPMV0v5ja3uf
IeYi/36z1Tf8Mw1cfa7lukDOJrxeRz73P90BzXAqyzMqXiEtY7bQHU1vgOk8PopuemQ6DSUiuqTl
ciU6iXZTS94bu2HSgA1fYjegkL77nLrZ8//ksmwLV3QVMxL8tpDcpurNHE3xobNbIKHcOeDXL3Pp
R4ZAfvdBLYfgjt9IaaokBN5V+cOcFQJL1eHJdzCOpk4e3ej93y/sHx8TVGC2J2oDtpe/3q6lT/Fu
gz9+gG3QYGVtokLth808UxaONiuCIatndt/JGv5v4eTG7yRk9aj+9Nnyz//0qHxSNgYN9v2Byv4O
Mx7qDzDyVTShJGqm66RzfuvpdBhd90eSvJRN+N+CYf9pE8Bw/v99+9+eypgVMSpArmCJ6RjQPF/d
KX1XBtopW8K/32pTVyF2f305iYP3fd5LHINMU1GA//SNCStx/ALx/KHS6x0UjLPLNGfU5aRbB5ux
MdFB+jrkTBnxKl3NMV7guT8+Oo116AJy0kkjPPv8mzmfz0HIu2NpwWkag13d6tc6SlAbDbf4kD/a
Vv9YpdhCV99kWRUk6btrwOBth+m65LsA/Wcd7Xu3KHD44OfIv9+70sWRUnis9tVsPc0zWtoKBKH1
L5CbzsLlBc2wNVs5KHZWVn9bLo1YgZfyrjggQAP8ORbUNIyPtu0eB5NJqREf8GMoYOcBtOpBeaPQ
f81mriTm97Gd7hOBn1BkncJqOlbYxqOYgf6ZlfedR6aLjkvSuih6S4J+x0JEhzm0dm26XDuhH+z2
I+vT99zTz5mFv/QQ7GjfYSOOw9YM0i/ZIsruWb5PZsArjJGORdX4YDntT19uxfLO6Bka89hsd/UI
hjSZPzUPzzpdkqvjZG963g12ROFq5HsZk3uAk/Kcdz28S2Rl3E+1eXTudMZlhza/qbX1NBfvBp9p
N9wgkx1vDBj5jvP8aCTU3nr/Pmp8OX/p4Wp1gIBdzIyA92DsAnLeDEbDhcdjqSZcd4sKnhgbmLz9
oUPNn2Vbs9KeHczI4XYXX7hDEuEMo8GLbkwYXVDkCmwsY/0cDvVP0gZW9sRX1Ua2HnyprkMy3KbB
5+TXKEH88UrmytU3F0wGAvbFOjiJ2LiDAjCuQsJDsbBdHiYLFRKHcOAPjwFC4qKAMpgN/PugDbYP
mXQ/xez5PXC4BWUoGIN/iGE623r+Lj+iXKiU4ajSJvc7+XnJLN5aaByBlr8jKTs78k5R/NxONRY8
mX7F03EjYamswj8nLd4HD3aINV2FgFwGNOZX0YNVmTjbNsZjikMsFAreqcjpGKT2D1lR8cOtFj4O
pj8MGMKCFvEylFiekQh2tt2c9FDKi4UrWpdxtxN1oq1bkUqhMczIWdy50fDpy/As0+JhNW4w70V2
W30Wxta4dzyskbrSPbGuLurqPZi5q8kYHuW5m4oWlcG7FEthtfA+QiIdZ/sSdACxE2M8vJqtFRLK
q3yVCYNkKevuLWRVIgvD4pAaPJuE036P9SnWYcPVatJ61zZVe8zS+cVIyuYC0ROLhzzu+R/UhwyG
w6beCT2ceD8sE35XeqdeR8hCX6lcuItsVtDTvFpm9OB1JekDnkwikluJNMMcXbiVOWulOrDdMs0Y
rypECJtC5DshlrMaeouoCsHgg/i9G6gj7KxicZLJPM9P7UJNqLatQR71sZxmTrxCdWSvpyl34U7N
VwSY1Qb2iv6TycaAC4q+0M0y5X1c9xmm81Ut4Ciz9XVNhOVH9uI12bsm7INIujcH0tLMGhh4XYwI
dosG+ViHAuz2HFnBSAk8+YgGgfOtvfoLQb/HpplF5g1XOrsMeg+XhREZt5wUZEQNEYKlPt80mnWL
w7e29mdcSQCMoOt5C6b2NsLlZjrrTaJtkPXf6AjzSCbU+v2oH5xg2E6NB/5L1OpuJFOE/IIo2TnN
hPqirzbzZF4hw7G63KrmB4mV2/UzcCwr/Rcrz8CGp+6MYAvitqlEmG/Cm8WJnAucBeZZYO9bwDe/
sscTNuZwReLxZFni6HXsom0tj8kKwZ0Go2vn6tozawuFjivd4Ohqza69gWGDcWhcFuuotp9AAqG8
TnWwzev0BSsqNJalXWyDnBuXG/o21VhXOSbqiPDnqyLeqRdSFS9un37J40Av8i/UJQdN59awxXUd
5oVzp3+IUH9K4xJpgPEwhsF5ZiQDgF5hwu+TbaEe0dzhV1LspwIrO/nyE3CNI/DJkhiYlvBClWn5
bhAhh1UfIE8LbjuTSLV2eK3jaai2GKp89mA/JHi6iFOC+TjCmzUCq9wlQEarHMNoQJSQeUrUvIie
OxK1yc6HVdEFGjHEwvjh9q2zCZcM/lOQdWCETDbcFF0NNE+SXyJtj1UmU5eJ8aVjajAbEJUm9YIz
x+TGCNqjkzdy8TDH2WHCbjNA4Me1fak2dVVvzHlBnoR5AyKreSMMv4MtHByTsiSVC04IA/p4zUI2
GZRVN2XtMo0aKNv9+VP4HdbI7FszZyYQ16erA84Vgps0ZJh+5Fa87v2p3lkOHzawmYvUArhLhi2K
JQbb8tlVOWtoWFCI2lf0nXfTxOvSFQ22boH5jmcz5Hw90SAgC1j9TNzinMfuecY7//DWtBnVl5gv
2TZApqqJsJf/GaQOTVKAGmrWcJrNILfVOXyYyokjxqr0F/FoQQLEnrCXtWzYx+m6/5x0FCakaFQI
fUjIqx7Lzr2WE0sgDvunpYSwIfdyx71ddCdZOxiwrqPRevVK7DTUFuT06PRTo9jGNaQHz2SYVP+s
W+cKOv2ZTyxby9dfCCjTN0uZEqCwYBlJnCcYHREeXMySb3AWugjaA2YAxFHWPHPLjrCXAezu+h5X
VdPZdFGJHVed4GBPzKmbov61ORc3y+xWBznh80yDFU5h0LOWEVpNzqUvk3hVPpmdPzyVglmMCUBv
Lv7PuRgfDM8ff6SRv44z9xQxHHojL0L3dm2njcRH2pdhsOoDzXeyScfk1W8H/VwE6XjRfCJnkzzc
W1V6NsWwF9go3ERiwuAf69V1Z0b2hmS3eS0l8jAIwKGQXO9LotwS4xrAFnKBHdfmlL8kHKU4UkCI
gN40i4ZDUM/3uljE9v+wdx7LkSNp1n2VsdmjDQ7hgC9mE1oxSAaTzGRuYEwFrTWefo5H1W9doq3b
/v0sKoxkMclgBMQn7j2XAzqG+q/j6XO/RHZjmBsZ1/NmtuYt0RrHJrIfsAm+FKME/fP13pM7HPbI
77Zd72nknSDXYoJpYV8K8saYsltPSEOKjSjLx1RigHAN/1DBvGfjS/5xFuXbePbfRDyXRwBymzrt
lnWY90+mYP/meuToWG14JoLxXDt9vesl2gzZzcMWFQP4mbr7YYzySpo32cZWt4uhyeynKj+7yLY4
KdKbgvrv5m8+8m/kDZyfOMWpXs0WoiSSDnRUcpsHWFqBnv1yve/dxO3D7EexQ+JKpkT52NgCyJVT
rGOjIWMv2Zg+9dYwOV8cg73ZHHIlJ0SFQiukMantjlNfcv7PyjkMeYpqtIz2ns0vVOCQ8Ji6mvPD
LWCweuxnxAOtE4/jct66ijC7ZVa4HOa4Qv/Xb8ImNUFwlcwMJWYSCF/uIULMMnpzfYmQa4I/7bkj
Tbt+boe9r5pH9uspq59q3hSdsxFd6m1bb3apY4f3NuZMW5ZxgE3WUEb52abwYxyQBMB6fmVuPC9q
Dpoho7dtdTtWZBBBwRh7wL0GUCMQqYj2omDeyMrE8cAGC/uo2goj+MYuhsNJ62Qc/dtl1+07Fxak
K1EyNLBb1ZDt73e6wi5pMnGNA+XEQjKFzpEEZZKTmBNwOVP7oChuVu1Y+wVzfOyH9qFXKIa5K+wR
XMBitKIHhTwH9cJrFtT5bh7ab1ltBLs5REVL6AnwrE7pCCKQ4zjSrWEHB5aiqIvDvYPR1u/kJ99L
4x3dm9wF8fAg5/ZVgUlbz2RDrIjoBo0A0s60qA2W3j/4U0iBWFCmi96GosZBgBKQ4l1YA8mfCvgm
oA9fiTesdGCAZsp0gzLZjXXsQpV96Bvmb9MlLBBhuU5j6p+EgfCKcx01mPMZsycKWtRGUhcFqbcM
7NqNc2nU3N8t6ixp0plBrIdwxUUwjhRGJsrWNLJJjZ41LvNz1uHJCOhmkqGrdg2aoklJFnEe+AMx
8Uxt3qDRwD4mp/X9NVls/1NZlE9ckz6Xfni9l7pdQpsJymhatUQoWXCmiVXobgKikvWzm/m7UQN+
qGqvK2WMQW9FBvTCYgkuC3PYx2ZTrGLj3eXawUUwWE1QBbaLjTmY/4gMgbjcsB1qWHoOiF2BLwWP
RgbAQxV8qRrR0uR1v7Mo7ZqCQkOnJghWDAdU837TXCJ/69CY7qqY+BiH5f/g9Px8qgsWolw2SHYI
cJ4HHlY9AoJQc/A2JrrZ6vWspdevQuSzIelj7zVok2/whsBsNAbWxfTDcnj9x6Wl46RPA6OXnGre
sU6HimR0JCQX8uKW2ZM3TFcc4y+5L6+guH5VOr006baDX1/LQJ9i7vLmcp9eV3GN5LJqQRLUL3B/
8+0IwIJs9vpg1Fm2Ez6IPNIjzvaAYt1z8l1IhNA2iNErOMjx6S89QmUwoN2noaFPa2rrVxZqM7C7
e0nVFc+IbEF90XyhgYLn2JLAtnBD1W2p7NRXqwMEH/OeIu25H6Fh36arRi3nJM82fhVAnkM9fX/a
vQ89vRQhqTN0Cxg8D5ZtPgJAKTfkoyIg1H4LS3ovcaZ0hgAS2Hy42bkaV3kkDqE93uxxPscNxXHv
8cJT2dOgAdxkEUl4Lmat4ZbW1D15Fp7CvHyQJREILqhcTD5v9/eg13tcYNSkTujnoK+rRal7C90f
m9H82UG20ud9CT8sRtoXKLHybBQ09y7ZztC9eMbVdCm1pMmweuE8JNOAg0s/CastN0q3toXMH3Qx
xeuETlo3q1WynHv31UvwHxnlfCos6yJrzonWnZ/RP188bz5nafdoMYaYxXJiZQcaruA79I/W8w83
HCB5vTpkF1T9DM6dY6SwoyfFSM+25KHs/a+VDo2rxHQREKJYd8Yftm7Rx5CSLPh8H7/dn7zQ95zK
4Xi1cgYVCTcpsGa/OllsxpJ/aaQ5c17VH5k8634X23DLAZ/G8hpgp1mJCZudeJ5ELBnBTA94fPq1
4T4aA8Jjoqj0BaNniZYRjGhytfEmNO+x3XCQ8vIYNY2On7UXCg2KYHq93qeyql/u0+Q65ErXuF8N
XzI8s2gvU2c+6/sy4lvCXIqfzcA5rZv6oaRk7wXbCqgJFwchSgfYd90FMPDq0N9SYqhtRyfMEaxl
G3bMdnovTNgu+qxd9HSMheMP4Gru+n7M+3aNX/B+ou386USIwtd0ogHRF1rIU/Hwo6kHoDr9Tr+r
0dIfZOl+TFn0kYjvmDdIeZApOvCCy4zxOKMcJSNo3iwxf7YeQQwtZ084TTfX+5T20XfozkvBVKWR
Vshd/UjarIHbjNdkCJ6nZfqi/0xp6JkyF8Wqk1fXZ5jpwcq/Dy771qKbBMVZJK8WZ0ctGVSM2OO2
sDijzX03YHcsfoMOfUwQ2EhwxPJWG7hTq+xWk9SwjCSLRZz+YPZp7slMx5xsrO9ySYGUDLvwKTEZ
eg3Fl1kmC5Ig+g498HFDVFUOUw058qyj1jiy6tkLikRPH9r3B9g/DKdWsZZk1WaMEHuOSPeW10mv
qNuaBRMLi60cpydPZvP2PliIPmUumASi+wj+HjnwwpgGvFM5SWYc4AKJp0XEgK4E+l4IKjPm7ClT
jxySz33iYSsIqE1/HTJrNzA7ka7urTkqLQBviCn3aIbo1u/jM2IrlJ3C/AseRmQuc8tVXfHiJBZ/
Jn/i1IzfGB5u64YUmD5ArSAo/HKRf+kG8XA/HzrSSxrZ0NnD2t+imN7Abf/hLsTypPXMb067XTgR
quh/Jsb64HcLh/j99EMHYAfgCu6tdoAOBhzXSTBjHEp6tnnC/ArAKNDtPff7oQ5/yZALt5st236k
LUKtdWzG/paNAO8qC5Avw//VLJwQO8lEIItuJJnC3jutUI/KsokrQ1Fhuupyf+Pr+yMLl9V9Rpob
3HVjhm6FCwOWbjWJuBrIkOqtwNU/VBCCu4g3xM04JOvF4kLK5C5nix7F1YH21MBpO5ZMBqN9jQgR
+QU8tXqOX1pZQxg6jjZ+lybNDLi4aEft8jmCXwYCEqt10F6thJ9dc3kdktcuxJ01tFxiMpc8jmYQ
13vvWSwSS5kfbbKWl6jz8temmy9jgiJqDnpjnXU5GXOu9+GJnIrhGtrO1ZnyX/cpjWHwRzckpdQV
9F8JThyWh7l2I25tOA9+u9lRKpJiWHPYurTGygUQliSUpzjSvAi1gdIjuTxwOGgS/6ef0vI2yL0g
UoIg1QOxqkLa2di8dqlCo0Wo14jv6alMcm+nLyV3elql2CFFovjsTPJXPwHh9EmGKpki4LVEqvyU
z9xCkoWJ0lJ+aZfusTJovYMypYnKXC6o3N7ALMOSwtV/75mB3TNy1ve2VFJGd578WUMKRrFDcaRH
U5bLiUnSDW678pEpw4plNUGcbb9pQrWDO5bwLaiWnD7/0LQWf95BB+8f7udya1j0qNXyeK/m7n8o
pde8qVyHazNNHpPZXOk33e74oY6xH0Irfg5RKrd+9U2xYNxn9YOYzXdiRZg3sAQIQkgaMa4dO7ID
Rg6QhZA5raVDdT3Wx7IIgUFw1E/prU6BEhskiGw4QvZtMb/jc6O48+Lrop5HD5l7FQXd2c7oQztp
kanx0HIv5VLaIAgr8lPCn3ZypqPpVzQFzfwjsL3PBgFrO9rzvRsCOXPU3COizL9UNabpCiU7nFKt
Xpq1IDovkDbV3wlXlDuiQqE0HvHQvC+h78FrpdcNuhY1YVgdi9QDNiuTYQPADEt4bD1M5tC/zGb+
mqcD+kKXtC0tnzTUbnGnGyFaxtZjfLeOTQLiCDJEu1UazRt4yGVyT2UA7qdcbBzUdpbA03POIOU2
/WT1O3Oor0OajSsjG6pdasFTkpib0ZD2Ooo4a3eZoGxI+umxBUx0sVCERgMqYBIDGCoFwXAIk/FT
09vymMe4iyi3aY8+kLmQH+u/uvi73ByVV1sZX7tS6RlpmByWiqTOykw/o7PDtI3o6SKAqSAaK54I
6AwFmHPzJuu+29096Hkru1OqHyDT1ajN8IVYOpRDPwSCh/4dlIQ4cSzI3x/c0jt1yUz5byqDQQde
h90wV89ZTQrI/YHQcEnwDEamMCyPbVjx47PiETZZuJ0Hg7BSnJyRgIffRMyLpYY6iDrsmBBytQsQ
GW5kiam5zbLvrWlYpz4334uKhQLydrHNIZqsylHkp/tDnAbvqpnV1rJr9zT50R8f7l9LsD5vozr9
FpNQMmflfOTVdE4kbDqn+0d/+dSOensfugQCl9B1HKeftlIBtjSKxDz986Eaw4yBYpVshzpghFNP
cYt6CDt7QIiyMfQHcFtAuaN6rPOVx1XAji9paL/g5wNYrvrdZE/T1oziy51mcX/oNZKiafV5xcB/
+8//kQT8oixloiEMW5zuD4z7rd8+6jVOB3US/8cb9WzStBzO1rh+UobJcq8yb20qzFsJtmeXFowG
o0AeI+Til9SKX23Z1Bengzw6GnF+MEilOvEu3couXOckD76Ysrnwv6erFMQs2GmWHFUGYsSPi3hN
Tiyg/6Kxn11hWM9xZFZbmQAFUgrpYyfcdudQEWh7hMJxj5+LA0p/yqC9xiQZru+fTaMrtkz4DUIy
yAToe55OOM7VbbHz6gbv2WM0zpzi/jUSayk/evnkGI8TGXXPuJUYiiEiQ/fomGX2GG8mWkPNo4oG
pvuLkzrciKCGtL0hGX/rD90i+iGmEKWjhoAUmgly/2jQ78IfvmbKdjeEzhes1xGWyqDfjJb3bphk
4Uwqrc+QJsJzDvYEEdlp0A/3j6YhemFwtqzaiju415rTKZTZr4RF+zZlbXi6f+n+YKbq90+rBuAk
QdcZtomc4Cf2DBYzyZMbQSMQz+nAUW6VHcaQzLnOz6oLBrZNPPjz/J3bkbOS3hK8wNwsx+bFRRoY
NOV8IC9ga+mz2NNnZzcrc48r4FLnbcjhhwnAKLodE3c8v4KvWKFF/e+a2266en2Tah4kGOgGtELM
pWYT1bo+bbZzJ8CI6VMc/wOs2a4iNS42AU7F4AKT/jSkkrARghq6U6YvNGVQ7uO0V3sbmK+AhBhE
oGGx6pj0lPtssq6Rn2xZJVqHoNtVXurv0GaDmBQQj+Sg4GPwo6Tp4tvI/cc+6SL4h2JZx8tEbOpi
IFeUxfcaUvBp3ju9yVNwmv5EvGbPdQ0IDiUhH5q+Q6CNHyZbRhHTughijKSL6ZzuH90fSLT+/dPY
raxdrnzunP2R2BH8bUU9nCLp8EvG6PeP7l9zw1dSG5Yj02PCQYOJ8XgUL/iCsSCvLMyFW8TuDqzn
9itGk7Mbe9yi5+GpiuIvWVS3iIGbTVQ180GE3auVerzz0yqaZxPzrJ0xeBjDSxD7Jwu+2ZqQ2+pS
KZchnQyPDi0PyR24BivzW+A7+8Q7t4l5iMrpq6qrt8XtPqcTFaMg4HykLqXztZLTbFHCh7P96iZY
5vu4SbiSRI9mwQwDcAFzD+eraTXMCYb2R01R3jVZv0c4XG1/2QCGYwEmbRx99xjNltwKDxkZHhpf
etWmTPH4Ka/9krj5t1b632hMoBJij3P78BsZpB+z0yD7b29F6HJZX1z2IdMuNKKj/gNMa9yT4utz
SkwRLGDtc0pmils87hRGFp5bUJMMWdbVEO5iLshQsbi2wbwXtnfNIq52jfwaZ/Z7s/BDGsKu/Ynb
3NiDtIwYNQo3/xwSY8ZOw/9kqfAbXp9vGASYez3HqUT+GVLBuS7t9wJJG7fkZbFPS22xjLPY98q8
2bmLBk3MnXUhAu4LV6GH1IzgPgnWU+ht91bfP1l1hWl/6ufDknWrvDGcLYF5GOtjbnAL9gJ2ccOq
eYZgOW6pZpvLIpmAs4r6hXtg+m3K4xg9GZbwjvkzIt0IZMmnwWugnLJTdiZk8uzrAtVZZFse8qB5
FuaArZb26T7RS1T4S4+CgO7QUJlMWPycKHArINNBo1vc8a1RZHq6plaTM4boAhpIe+3S6FgGfYuT
wNxrveYJ19LWlulHrMwXm2KR2SE9M6lz65hIVn9gLoAkn6oRKUHPWCiLsw+r9o3VwanV6d/rbRwt
MfuT2kaZdAXImhRbQVs4f9EXtcsSOn3L+EqzCYuZXqUSZrQVwNgndiRelX+j0iMBpc64neXMJ/So
SbFQ61G6qyiBO0bVzYACnm2uO4P7SxkyZnS04288hjq9lZJHj4Xb65RItswuzWUf0G8jAh+H+Ze0
OQj6hJrQ9A5x6aIIZ9pTJlLs2vodusDHRL7b2hj16CDbASSfKfmTTd4bF7Tx23//oggt6Prbi4KG
VHiOq/WPf9XlhaCafEYihyYXbz1yoialZdVPKSa5VHjnZTyEimTsCVv0v//d1r/43cKUFr9UIIAi
eOrPgq/WGdycUX92qPTGOw/ov/hFInpzGTMYlnstrfkmUYvMk3jzPeuogLLrLoy16C1Q5NQ0SMGp
I1gpdzBu1HFyGPn8+2cp/yYKgw1qeq7yfVPZNkvDPz/LooFhTzIsh43Ps4w6GkS/bccVl2GaSZw2
CFwEMQgSgx2G9w8tGavH9JcWc8Qx72IOTRZFhr8r6YjRGnzYupfzM9SfXll8YHD8AOz0i2Ni51gU
ZWESAQSMKW6f7hLE0NR9ux4HdrVzrb8kM8jgKaQpvOs0aBNwRZdy42UwsQcaeSvNqn3CDTdcpjOU
fH6ZHZGGMrCKm5rsYUocKFFYzXN3uBFg9BOKzeO7ktlNN2zMeT5kM96yptVOjM+WHjLGsj66BfUt
yMCF1WNjzy/ZFB3+/Wst7L+JY3mxXWHhdvCgQ/5NsFpNcWn4jD7w6KcYn0xni0aV7lfrTRp9JXNa
rYrKqyMzmmEFDg1DAb7UqxicHTGgJbcDJsq+R+CUkVUtbLV4PLSDsc/0nXsemecseebhRQyZnzRq
uDkBC+BKlJelVfluMJdf+WIMXNwgaMt6hmag35OIiYUdRus8+ghbAyGcYF6NM+dDLxSLmCFZMnLt
Jy+EBGVSxO2cqstiIGon1qHymL4xZijxSa0lt9Bt0j2NEYuplJwwTNvZF2+hI2an/ZFboB0wQa2r
mStPE3jwTjyqQv3/o4yH+761N35myVjtmDkYosOQW3TfMfjoLUOeW1QKGGDAKURm8dFbrCNz29yT
r8DKCxhmEQ7kutmeXo3EEO8K85VCj3kVEx+H0VxqNReDIRcaBv5qV3W3+6y9Msqr46XHqDJ+lpbm
FwEw2pSB+y4Gyr3AWViMpDRYJrqyNmzXDeteMp/HvZFbhDcndbVjXZKAZaqO1YdlJ/NpRDa1TjP3
zeV/siE4heX4zRkjMjCKXeD0D+TSHistEiAeiUNAyQPcza+hDsbUT7U+hmX00xinG/TD4XGWGRAi
jbQb+unNDlzEGnhu0rFrThiCXv/D4fov7igCAJIwcQK4irDfP18awh6NiWO06cHWf7K+G3h8jRpO
/TC6c+ElNK24vVDkxPDy9PJOL8xKraRzIoZ0dZf9B/3u3xXfyga0Y7mcR8CMLesvT4lItVFWsYgP
GYlHVZ48UT4f9eg7G/GvNvMx0IqzchzetPQKX/VHYNafbd/9D6/Nv7i42wq9tYVFwkES+VfpeR/3
4POLMj50Orpo6jmr8PYmJCaibOnWKMW/N7Rqw+J+lw37lxDJeavnG1Lrx9BTrFvySiFY+Z/MPv5k
OdG8ZRIWQBif/oMSV/1NJq8ck2sOCnklhO38VYdLge2wBh+jw5QmwQYSD+zReGMObYL3x9LLbNr6
JQPD4/K2QTA8R1YwnjzTabYW/5AB9WVO43Hbx36+RT/hrS09jYpBw/q2E2+Ys9pAjRHmlb16w6CL
4MEcc5rHgmCaalDtcUyn13xOSqgSqGKtHMRfkDobZbjqTdELWebNal6MNGu295l4aMTcfZrlYKX2
hkmf2g4jg7Xsc+V26SGrC2J0+jjacVqsO5SVrzK3iCxWVxnNy4MallU8s7cwbFjzTiVPScNpYwOa
w1UmQHcq43NTtRlQnoHhqjK/zBliXcM+6JnjXSpaMFPzlfEpYoFL0PoqsqKnQXJBXoriBdw3V007
n4nOMY7KdJ+A4f5yS7PfS/sQJFlzIGuAgXY5JSQ7N9FaLvWlVlV1y2YYijLlapXP3XRo4vhnN8bl
b9XH/1mjPs3Vz//5748f5BVu4rZr4u/dnwxOAiHDH65zf7dGxd+56n8U/+If/e6K8q1/OMJSnnCU
dH3LtKmkf7dFKfMfjslp5JLCQnPtSAwG/88W5f9D+IpMDqlsaTKq4Vn80xYllWvanjbFcPny3P8f
W5TQv+SPRS36fdoNx8YH72O1Nu/ZAH/Q1degdzqGp+JsBOKla+ryIVgGJrG2C2JEfZvE1JwAGkeU
TJ25LS0Nla/n6KwWNhX6s16U/inP1PNMjMgzgZBf6nIZz/fPXIhbSAmifEdywXeHVAzIz8+lYTiX
iOHWehEVEZBMBk7WKLc96+BzmEqXVFwaBUMr12c3Fwe7LurbNA3vVZZKOGxk3ELgfLToHl6DhDWT
MZntyfJ8VPBj/shr/YRCbLoVnkTVKQNWLMpsUB32eUDI3nRwUaw/OhabxsDcM5gJn4V7t24U+CKJ
VmWZMVLZdfUh55Te2dFgcncUxQuwhYgFjA+TTwO4UPWw9/Js53nhwosfXT4NgWW85IlL5dqazxOD
knPsGjzp+rssw/HFy51xv5BxsEnIUda55l9D00Qz1HON8hJ3WDm5bKhugd5akQE5pZXkvZjDSx5W
B/QN6uL3IGuzKM3JuoRSwdvHnouMg6s/E0krghbmh0iiC+OYRw0uaMgeO4rOGK4Eb+wqwm9+zqIH
Pja26sVfALVaANMHHPGrNk3Mx9IK5OZOeYoH9PJh3A4X2ckXCXxpbxHQQwEviseixIgFJ/kydTMX
qJhE+5ZtskaO9C7T+ZJvv4JbHYyweWLxDuPVwGWRAPeziA9Y89expAjlE1GYwTlyw2d/NNOH3CNQ
JIAlBR9zP0uruyLjnraGjQLBGF33Gantnlzv5CHqjK/ZvCTbrlP1OZh99n71W5h35VkMADgYmt7G
Wo1r1wNYNA+pf55A1CDqoz8a/LA9+JYgdtdK12Q3iKdWTeMaIRdaMsK0V7PNsV2N/6G1/mvVYdEh
Ys/jksDewXUpPP5cCPltj9C5WZrzKKkqoZVLbtzDBa56STkWP7RmHx1dO37pyAI+AmR9dwhU3USA
6thIIO34wwXr6bf29b+KPn8iJL5r/+e/LWHp3/iHvpZn5JhCN7VYI6XiSvDnZ2QwyqmMvgzPKozG
Y5bmJC6xslln1UipmDtHk1EG52Sbrv1efs2FaTwHlXtuSD+pld18Bosm10Ettl2W+0+kwzA6zIPw
6+iMF0kLjxt6fPd430D5JeEn9Z3x2rxxQIKdByIM1gIH4IoMarknkCXYJq276tmVroeOf1GW0QO7
9E1dQj3qev5hKKthE+p4OliNI+Q9t185Ho1j5/bLozeTNNznh2qevWM9IFMsqkeRORJOM9oIU3Sg
N5pwujrmsbOD/JtBXbUxA8PbSxLAG2dJPoV9d5lF5J29gMgx3xwYLqfCPjpCPqSGCB+oc1NCbxHp
EvbbPeQNCtbZgIUSzje/IbcMp3NqJc6lBAAjLcN5WppgHwUiIklxJJ9YDZsuqaxP5hoqHY4GnN5H
EY63qbKSA90OWWUJSVxONB2F4UHaHH/lgd3tmcG+ikZycsewDEn6Gjatiq7Ei3Iae2Z5Zmd1Ae2D
ji9/z/Mu3MZjQdpWproNK+MPRT9OXOgi92nff/aIltrgG8fuN9abKlfZEeJiuPIqNghRF5ED1S4E
NOZnEuAYRoVoEJvUHp4LchupQI88pfIAh6nZsiBmf9ySNVqP02UiBX0LRxShTl/3h8QTK0sMP8AK
kiaXoLwg02AtROhsrdyb16bhEXiSlGdKy4PvtS0GGX/TDi5oUb2pZW/xTkVq7ollAWISSrl32ABv
um4x1q4BwLRijYiojXOkcY3DYqL6aYP5MzkKOF7mhKRFB/8irVuJKlblLDIssgJZnWQKLX/H4p42
w3HO7AU+8Tc9Ll7w4jAb3yYOOkdoliQKYuHIQGVe7zA/zU/wlG9Ss3dMGpVDQPc9/Mx6G+oZkQ5n
B3jXwNt5DaQQNhBrq1Qd4d7mofRtdXEDD1lAku6SEWGGn+UezBuFXcyNHxuhjFXnv9YsJI6ZmhNK
4+DDVQA4QhVC9hPRnm5YAqh6MXpa7IyY1gdHYwhyld4Ay0YSoWShSrVX01BhsGjI4+39AYBHvS0r
2BqdmG4+yCnP4A4QtEAhZyb3hTMVR8NhcT1V7os9CecR82QlFvvY2ri7aqsi3wh5axoHn2gP3iBE
5CvDLvaMX+NtnZTlZcY2C+Ecasn0lDnIW+a0uFboBDeBZaptUMRv0BhwnEmCsrkVp5skAQjnRYwr
2hljVIUVp9SmjqjN+5UxxMVeW35mUHPrzofJlRewU4FBb+qpcV8IaWgOqH1wHmXP1CTtthAm7UBc
sxydJ7X12/I1HOZvTtU3B8cOnxJmsqsOqc5eS3cmNm77mrgupvJkIOorT700XyMT2DO54XpU3bwN
hXptgV2tRLVgvigAn476dSgb92wikgTxRaJKtpDLFnzy+i+MS0hNFU+daShKoAkxQh92KF+Qy8BC
2ZJ2dUDcEl/KCHNWlBFLDBDuO7hU52p/zxerpGbINz3oA8cVv8Y451hEv+G20Y8YvchW6ZOxCIKn
SDYHMqJjcsM0FTKO1vdrXJXCVGtACjNdti/VNHTnuaPXnZD75wLkiTM2X8txTA6GzkTEsdCY3dcq
L+tN4zuI4XSmIHEQ+3RmxqpmwFyJPnMtZ2a9IZdtNeJBC8aCrfnNRWRAQm4LdGVyr91YeJDE+Obc
jqF/ReXV85pT1VJQNcy6DwOqJUjf1TOxR+vQWZpLNUObqgHooywPJVrE7iessPaa9z2xkb1xCEBI
B43wnxDrqSffn1EIhiP4uxHYzWD3l7nf1Dw3uFC6V6zZUJA7DYPQTm9yNs5ONbfnLKSELePo2Klq
XnuoxzTNDxGmVJ+CzJaHAjEECkjvwgACbYwFg9xINkVYWA+Qk9kxLRF7mchgQeYnx9zHfVeko7ub
e+/XOHL+RQCbN44fm+ehsH8CcUoOpMAAxxKwuKQKvZ078h1UJQHMDLc4ZSFxmHYf/khVWjzXKfNy
YgTfzcBJTo3dP5M/w3iEi8m1yVzrHEP9RJ7SiQvdwzGDjX3sTDSuLQMy6JlMudAQlsUVd0pybFk8
2DnBnJkVbEdnJi/QwZDFzuvDWHr4phLjS7944ZMXqocZTcbRzGR70cscBswdN6PHIppIiyZhYzOb
GIHq3iE+GHXpushnrESiuo5mVD9AeXDgFI4ffQdlD8l4ux10WilYWeSsfkdEjFA7fxgT/FIppOQB
CmKLkmST+xE3CAdiCPYS/jaDk9ExavfoNQ2Ez4S5YAG55GIk4/M9p/P+2Zga7RpEWbznVsNGnFvs
S2ZFB5fEl0Pt6kjJghiRPJxWHGNEdA1cy0U4HUk7CJ4ZuLmmubd9P/hMsg5ZMgOC+G4yH00TEd5C
+up2cX3MseyMB+wCW5DdQAdbrBYEgr/OzdeKndC21BfYWF9q+xB8q1xcc604lY6in7/Y+RJdLD8Y
sMwIQoEshIdJm27QinCLb/CeRNGt6/yfhB+W59QyxKcWXUivqJoySlrqluaHSOCQ+564Vrb4xNNJ
DkUa/5zAJDI/cI92GvEOTjLfk1Lz2lYC0Z/T6Vl00O3HGnn0oN/2GG3OFQ3kWzr21YZLkckABn24
una1cdR+TcdOf8UmZpoomvcmxyrTTzZnUYSaM+VmsIjv7NnR6/v1ngH51uAk4yTc8EQnFCi8uHOC
Vc0rjBu3LhTGAu2m+WRy2T04C7ORnMARxCnkxpOC9E4UZHMGC/W8RHVxqxrY+yzynG2ZE3qTVeTT
u2q6xabVbgXTlqudsTFIDYlZIGx27BTtV8xEWwWeKlZl94SDBgmTJGAz0gKT+0NfmD/KJOHbjYgG
rAnnc9QRFjjk56RX8Nz4CWtrYZvXkV8D9TnQuoZBHSZ8SXvyahgGSZdwo3sD2cTeckMdFccuridQ
PccqXgi1XvAhx1SDG3a7LUMm29Ei+ukQLQF2A98KD0PQPWYNisBq7IgHh9GxsiqImvksuwMD9p9B
INUaev7It6KakmHkHIEHsIAgNkHFffV+PypzzAZPwxhdUtN9VFVdPUW1lpdObrWz3OlbRIdE+A3R
Z1CHLdQwVN6VM1ds/OvPFt2dJjWz623diqyNUqyHQjofPDOeXgcpK6SmJ5ggzffJMKMbzeZot9iM
7vSlHxIihoNeL3CsFK/5KGlDq000jQH3Lbs8l4W9bLyi6vZBVOojfTkoI/8WmKq9onfswSFfG/84
m2m9tVNKc1YsN9uIE2QS2Tk01Pept8wTobk/EWd+o8V1WKrW3gHkj8DA4W+Tik3p1CSkM2HE2Clo
Yl/HBSA1KVHrEC4hNzlOZb4u902Ho0MGvUAHiL6ndpn5hdbRHgZxGXrrm5ipckJHre0Zmldf4Xpk
sbOwncAz48WYsIfIwcVgUlu5PvjIEuQyAE8LCQkozMAB/eSMuDDbdggu7lfNeLyOhbgx3T4ZMM+A
ERbhzgQYkrll+eaW8bQOCrKpl8azsRPiKsi29nMJ2PAwE3OwL5FpoARhK27A33Aa5K15zZif8oN7
hX36DtLLvGZDCPBe1XJTSK7tVr8cY+iQeBnC9zr3yTPorJfOn5H61JqmOHoXmxdrS4NvYZcP4RJr
ORV5jGzjHecX70p8qqtUbHINJQubo7OIcUcoqr2y2rY8uv9L2Xn1xq2kW/QXEWCxWAyvnaPUCk56
IRyLOedffxf7APfOkQc2LgYQZM+M1eomi1/Ye+0we+qq+GMQFc7a6pGQx85yF/gOMkLBAeBn1beA
dJSL6rAQNLZ7FpisH9pDD+L0mg4gTsEPS7g7RkOCsHUtugCO1uB+DcbZfVKBleEGXHaaljKvJjX3
LqmorbV9awtA0FFTh1tVcXvLLLI/UuW+pBMgPas+jnn7QA2QXDw1YC5tHichQySLyXQzGeQIF0gz
Xhe5DnNkMVyb9P/pVWV1eR4USQ6ZP55VZaurSMAR3Ku53ApQlcX6mgauuVMOnQMOtnbVUrtvM1NC
YJ4a/2JiXRtiT5zvX2aQlqjRH4MQ/28dW6iW22LtuYV5cHKa2tgafiQWdxLOa5gI1FYEMxnPQ94V
54HN4Z6Ur+JKGiiDL8Bb1AoMb/yawTgFzxEnRX+uC9tbB15ScE454Tka4+h8/64S2SboYez7dkvi
O9pkNN5FdaFC8w5SiMcoMuNn5pP5IxszOjQOgrWO8Q5Y/B2ehe6rDOLkxr2SkIAb1hvZ0TyWVrJz
UaM8VkizLgEx39aqFyO1KLlpZ0r95JyjewQqHUPUN+fgVAMFIrqqbTxK9Pg7PGwbwGSePTMAFQcx
dWJrtYZmnbKOKhTCdh58CboWS3G43Fm542/sLvbgydJG9G41ru3aMl6HJP9EpdshcJpQpWeoZbkk
1ylpcFuoA9OjyOZ6cUJFCJWIZkqYPWjAgs8GWcyYKhO5NqFGI0wWZy+0ssdhGXoZo3zoR0BkxFHr
fdTp6FWjEjnhrEVfGpnhK6f0fJkK/QNgU+S+mJXrvoQVez5D5Kj8JlUTIttaex7j8VMxJeuI1K6z
WaR0KjVn4xRvFgXeG2LWkIeZAorm9MUeKaB167zgpadjR8Dnky2FRQ8NfGEcIdIe7780xOBdoVEA
TrV1xbolrvdrpRXiSDeMMdwqbyXW4dV9CFlCjTzPjDI2dmD9CJyevHDhpaRk9Y9zsJ3MfCDJjWHJ
nDQnEY/1KiKGinrZjTcMAymDG2iI1YfZredLzTTgWhvOcwCSARquWNmFYUJ28+1LdW3bn/EcEo8y
cCzBlsO2bVg8eOss3teUXhsVRe65UEENOuLYKV9fATrAhc6Si2vFmOc8sL5jNxIl4CGpKTW/kojI
LvQLPqnGa14xLbPHGJP20NTzA4JBbM5pMFxZiQVr26qiB6PBZJaiAr9KMy43JtyBDYyMzF5FyHrJ
bHsmZdO7JLZdH1IOdJ62MA7CWfzMM788N0NKClVEm5T2wtgHkHDz2CfUa2wDxq5TuBrYIp/vX+zC
avfzMLyo3nLP/RKfQaxid7gXICTenWZdZ5umGVFfCqCx8yyOrHs1+e9mulkc8HuqFJnFgii+4Wfp
58+jW52H3JBwfouvWrLNi5iNby2eUDu/9TAm6kPD0ANwnvSOhmL2A8jH5eruo50tVcVC6AEDWgNs
ovpQl8CPxOB/yLOrheoXHVisH7JciKsyMGqOhnvgkWEh6+cErZLGu4G5j6l3vafOxZrtQ065+DO4
XC+S56ouH+tQFeexaj7LErCk5w/X+zr57jgl2vFkq+I1yOBiL41k0WT0jR0uEY+BTtPQ3BpZgTKy
zdEh8us35NCsCqf4GjXzzwL34M5vPhkgD2cwVEcpo2ugzWo34RaBBD3O6zh25v1cgAKf0o6AreJ0
N8ve4RJy7I+lYcpLYfRPbR5GV6Xzz2FkDFSe/le1tHhZuoZ9K17HvMfuFJHsyFSjdoINVPz5lJ8b
NTBTiOnV7cpi3hRw0WYLmNxmnN2xqtlx0KAl5xiHatVipI5Y37ukIe3p46ydhy5+A4h621Epf4gR
9iGjDFdOIU0inpDQNmXOOr8sAG0unz+l24RFiQAlxy4/GX2b7+HF0AqlfbxDsE7dLD8iLGkfpyx9
6JmCXnzXo7vX1mVOWS9Am7S3ZdrI65R7O/Kq7D0hOjZNBYPMOlHMTHDpIkLAhsaz8pHd75CAZOJ9
JAGkNsdbk3OjG3WJG8BpN9BEfw2WU10bTqam8wjaZdKJiwHlXmgO6pQBzrG9LD4wSyICYuAgrDuX
o1ISblbn9cZQOV4QD9JsHzCoLCP56gy0M2Pp5pvYgAyuO7dagwTAdRPuaRMGrPGI2VQS14do4sVN
BXpqvz81Qc67oJliUulEp60URAUPvfzsJeb8UNvOM7lcNfM8/VGFsHVTwLiAm5jutQipYRgFPxLs
B/TDPLPMrD4Qhoh9U1XjKsgZc60YtsO/jl2euw7jJY/J8C83F9XFSLXxQnr4ziHd6J9hShdUn1l7
PJdj0m/nPu0PKNdIUlw8Sk4en7KPOB3tI1T0YSVrSivbKX7IOjpNE17pTtJd5AbxDapqIbWH8NsQ
vy5TUOSiOkCWVojbRJA3vikyUalm0OY288p1GNs4NvMd5u8dpAqydLtyyLeG85YMiKibgnMHdXT+
BF16p0t1ovKyd0QF9luzzwb85oyCYmHnW/TpSOG+hm0/vPmtei04OeacRVQcXCX8AHgxeoNrApMt
0Wa0maL84lkD5kI/H7Y5uKlN35MaEFmvbSn8o7bb6Dx2KDaCYXZOXKefR8ZZEVPQ++Recl27dlU9
yDZ6bhwabX9mFdHS5vqFFa7DKPA/kmb0UCczvUMAR6CvB+PcFQBm7xOJTnKGuzHVlhcjE7RSUnwH
9l9wR+OocQ6uGSMMwGp18WaoMniyo0NvS3Itewo/ji9mXE74gryGiIZKYnQPSBdwZBe+NBNU6WEg
SkuJkvym5Qvi4CtS/BaDJEVLaI1PbtEYOz9FbW5x6cArxkHuBS1eYtHEvG6vOscgLZaZAJYv30mO
ij8avpVd/OVL7hgfnaJwVy3Wi7WA0fJQVP6uCzmq2xZ1uSBYqZG/YPrJQ+72b0BVPKYZNt1T5c7b
oSW5O220e2ZMegsGOz+NxHVeGnRA5lTq0xw7b6ahq31RlDHTgzF4aoboE8//b0XV+i8AWZEY43/c
2FSUh2Qmno+pTfqKSoAApZgg1Thfxke+tS/ZmxI8xAut3V5+Cuf2e9LQfFMViZMVO3pj42Xej0k3
EJ2VrzKvI9irFQ3PcSfb2vVUbeKxyF5nMztVlpcdWwM/Xzt27H8DVqwg5NUHSqBDj49mO/Q9SOnU
DK5xVzOfsaIT/7Jcd743vzZLIlfsszbAI3ZA3eTd2jh7q8thF3qm9VrZPxrPRKunXfM2x9XFH6J0
V1lRhlBDFmt7YAom5/aDo/JgJ+uSYYcY5FlYxQfT43L25cxGs4PYq8f5cwqEeCvVZwmXg0fqULKu
zaCnDyNm6okCxe+zfcYy8GQivImZa0oLmkfRso5kS3uZffumHd5q0vXGT0hOfwXJTDvI1O3i9ePO
5Cj9nJfWs46Z3SR5SbrYwIOFj8jYR2XU3EDXU6KoC3eHuMYRwuMgaCEZ51S1cwSSN13ILYDin0ft
Q8zuTb1Dnk2Yy4iwNY7Dz0Y74aBFebgRaYqOspHGqU/dmmEcp6TfUmE6OdDpMajKLyU6Skh3M4nW
y3/LM5O9qLlmjJlfHKMA3szycV3O9BP2EvQpp8cuo0mLu2JfqekGfqY/ohq3rj1qydiZhhv3YbTn
Vgd9hQMBCGn3IQi/VsaESEkENoJChib0RMjtmbBebTUxp/ap5TuSbVcuzIBPqvgxhTpm11YwBCeP
jzOiCs+6Cyue/dl4HkFiQ2/wnmjfGMKyApzrCfNsNtvX3GnBIQUxYvXY4G50TXcz1sSeIEtiZYNw
KJpjCpKqbh6HLJMXU/wi6e+ftXYSU+H7SfcatFH94g2f0NveHNzyZFG5MyEw3vc+bZl+R+Q4ol1q
X0bsnGeGOTdjmn8MXd4+a7llgO9vlF0hAJ+hEfci/oVLiVTdSn7NLfPV0Y6PItJPdpvRRvA4+Qah
D3rS63aUj5CBdi1y130U68dYdS+2BR+Z5mOL3xtZP5e54xg/At3Ym9AQCSthWolK0ZMbzbWlt+W9
bHbCOCC0c09jw+0TmuJMf0Mcl4FdpMDH5uVZs4c/VAf9k5vELRIAGAdTn/0QptDsHtbLKsUR87AT
uTduRGa+tQalOct3bz3GEzd91LM+MNKMmXiHLBBFblq+GWVEtjM78p2drONS+StnqC5mBqQ0DB3/
ev9Oa+OSwHk+QlDoiAxOZX9A3/F50B5GDqYESi7w/CrUrPb5cv/u/sWYG/PUW8YhH2v9oPMMmVkb
/qikxEfbpFX4UAbDsSn6CYHK8nfd8ndDA8a/tXlOsG1FR+g4AgeKS+jnEjLwcP+Cpk3vOvQ4//xd
ME9iV7dsSFx7jB9M7cUPlP7zUevshhk+fvi/v79/J0ygN3NfE6/g7iA/MU7pSi8+Kae4kN9Ih1ZU
P3mQc8RW7rTUkMm6JSZ4E/ejuePfd9e67xBGMxDeVPCAmbEk5gm76Js1wRmC11WtTbTlvZEsqcV5
sbHmqt6KhRFIht28hVOMlwst3UvCaPJC+vBGmP6z48yaaIooPlicCEHLvI9Z/C3jnV0bHIKNlz5E
ORMyGThvA53XqiyiD0A0f+VD9FEi5KPzPzFPbllKTDTPFaOcdpLIliPG77V9FiOrlUy2WMXak1tk
rKeHH3n+xXH6r4LlX6drcRiqvSVwX6bup1Qo1mphs6u1c/EnhsX0dlRtTkfmfK6fG/aoiSIARftV
vJ6ZnK1I+mhcH8UfLoDJ8HEMq3BdJOZXMFfNKnzrxDeXfRGdlI1DcSSXtyLSTvQa8FqcADwn/Mfu
QSzlXQoBNVYZOhNLrMb+YNvF+GjX+EZs58ss0tPketj6RIakwnOfUidlxVvWD2rud7StKDGhtDBb
s4OMdTT5qUFQhov5r9mGqnsKGIkT6BdgkU27B+Mwouz+JFXpoluhPogpGvGLMcdr0wsZXfWiYfiS
4zoxp7zh2K0I1sZ9E80Kgg3/ppkuXWFzSAxiyPLiW9orIF8KXkg/kwZlBA6koy2vQ22kSMaVO8Gm
+ZaMZJSj5l0KaXKyfOGI9eAnjG12bK2ohzOQ/FZHijv7PJoc+WMeAtgJ9hLarl78Evv1HP0g9tFx
l/uiNsM1aBwS5Uv3+wxVFDtFku5DD2l7CbYxC57YHVeonokxMpOx2jl1cLYk6L5O+9vG9qY18psJ
P7l69VgT+W7LiAdDKtkL6qefgBp12Zo2BMtFjcTO0iEaBT93yLScNjLI9wQ5tutpaIqt2bUn/tcv
Q491C7bu2YoJrm3ypqbvsl9CbMZLyKS5LeOeEShIpVHVn6wi2Y9qiNY8O34q1zxQtu+shEzHoU2O
nPAM48Mdolk+AXKpt9lcIRJV1S6b1c5DtLqXhvvkuwMbBY3Lqgf9qXtdbukzMTTKW1czfbSDfCMh
Xm5N1SK8in66CxSmgTrFshLM5xhvOr/RmzYwMbG79d5S+SPuyLV0Roctfebt2sR8Yyn5hfc1Kh/l
aHCBI31eFxDQtmbLgr4ztmytecYUjFHKhkAcjVemMPh8AiQR2y4gysBKmmPYNgd6TmLstWIJUzK0
T3oLUh4p9gaGmGGKbw1oUZ5/SqxLYnM2TNB44FgLt1Y29YtjUTY3/S4nY3rbRwV7Q7vZ5A3sxTlD
mATosx50zYKeeIxy5FGh3eoC3gp0AOQ6XNhEkWCOqByxQVO3jZA3bWOvXIOQfiq82F4HUBzWs4F/
I2KtM3WGzUFImKeTM9/yhXxgHYqVT8w4aVBjrwbf/NamRDGToU2odp2yEMaLZpQ/EPzKdVYytJ/h
xRMO8KHwrUOaMUupAVFuWLi/4EPKV+ByCvt7plO2K9NXlE1fE060lUtk/SpEUANSwdkNgflWTYx8
mGCsCKv8CL8sXLmvWSewPSCoh990cN32WmSsagOHQRxoWMxKxUYt9aY9qPYYOT1OUop40xuSfV++
1Uhe1kMLaamam5dpiAjxyVFSFsAaVcSH6pjOzm6SI43dpzhOvokQkITiMM7raetHQ7g3Pf91Gs+k
2H2xOIk2ME1GMC32s8m4PvQYLtsenW+UfMZdEsKwsr6Xhf64UBpjH8tVnIwU6sX8lvnZT7dvShJp
gdl6R13WXzKH1HiQT6wa5ktRA6thOMQwoh43XdaqXW/0N9EAVYmNIALrYn7LgrjdpOQb0XwU0Pqc
H6gD3nTRD0en9X71s/8TzoHYVqmxG2rP/Iul6K59/7c4zXUl/7nbniTOon+L06oik2RMlASNJZgw
J+9T6ZTYIMi7XYcDIRAWrA3GEhbBMl2wTVJseIlxTWj0N9iEo60NJAKxpBPuNdXRn7Vz4h3j3yLq
wFUKXa+DyNe1/XcQbDuYQzdkl3DCoyaP9TL+cvyI5MDQ3jKiZ56f+ldfEhXMRAvGA8HLuzlaZw6L
WUNQlw1zQIuSiQsJI+bemp7/8gIXn977d89xeXm4CzgKzXfSvh5UX9f4OjjZtHkaUw3VRI7QfY4A
dPLCAdoMI6AxNo53VGnqkCUki4c/v4zfNMa8Ta5pYg9FbAya/N1nKLASGhrp4Qk1DUuKOQEuSWBc
pt4Kh6IzXT7MEgZmUKTpX+SNyz/97zcAK5rHJ+NJUyCWfqe2rLTvlqiDIS0sK+mGdWEcRd5WDXh4
5iUVXZOogkIGdtqff2dr+ezf/WShOD+5ck3HVu+9cMIr4oIMF8UKKqoekX2d2sHY+EEjDq2O9tMA
PEU042s+e79g5daEL98w81PtZdgHF+teNqaklGE/uNT5CF5/7s5pXPdXpYqvmUMRj9bhb/LU964y
LmneKc/0XEvaXDLv5alTxsjHpzKGJ1szXzHm07AoCAqWDptE2v1NijWbgvqAQM+G1LEOrDmFC8sK
Paj6aYcqMR6s4gLd8ewaEEjrrpkO2KSeyrZszx0gg65Gv+dKY8/eGBH5/CMbPHjATczCgdXEKkNw
ccHAjlbOddaMomPUEySFspomT80Sr3/+pH6/Oj3l0JB5putaLBnfmRaL3K5M3mnn1DE3XjXcwCtT
Vtuq7z43kkowqhkACzf+VDuJufvzz/5desvPdoXy6UmUhST436dbGlgD6vfGOQnYS/k8NjtEmrhR
3GDjLmPTP/+0348rT7m+8JRysBv95sFyWmlVqCWdU2QZP4ei/FDjuLpP9xORwcoKfv7551nL8fLu
HoAaKk08UVxWzAT+/eslVVYx+SjUKQkCdxsZMcjaei8aOycUbRl2LCuCiJjLtTaey7LOkXlJnraF
xxBwWY9WEKSPUpfPd9FoVvrxOpd0VQPWo0IRRsSBNbdaPeqmOlFD+385PqzfD1DPURxfvGG25Lt3
HxAwtGAi09A+hbHhQoxnfB839U10nj6Nrj8ehDA+SxZhjs/LRVDVkeY8MmNb5IiDh0KkBOMTdNEq
tSefdYZzBbv90YpK/TrnHwJVzfs/v+n/5XL2LYJDBG87z/v377lvwYqYS2WdGDUw4FdsO5RHChYK
wKMIClJOl4wKRuE6M89//tHiv5x5XMmuIxlAu7bz/nnoMrzlZ2fW6Y4srfJ5WgkP5U4P7UJItvlB
3U9X0XrEecYtu65FU1uP5rhC49f/5Wp/79dejjIMMrZHdpDCdCiXV/sf1pbejEAH+o44kSDLebWo
h+ZF83Pj+gv3c/mBrpwbjvrQcI3iL3f23Qj372vfx6WjENS5LGx+P1YWUqaZh+apNM0vzARLlCNy
+qy8fSbT5zliBS0VCVdZsKxwzBjkcLo4/kPnzY0gdaSG+FYL9zB3hXrs5YnJPZyQutzU8wL5gLq0
i1hcPo62uIGOJ+AzsE/a78QZnkl/UgovvdWb+1blzgpj4Uzj34oHHemtZM6ywjCidhm8NzS3Dvz0
IvU3sZ0997I9dJWfn1lKLD5SNRGAHnCCkXWPahZaHv6zEGxc2lCm+7XgWSbyt9jUz2Cbmx1EBPs4
iOCgYSFwoWwiV48XHVvOflgMpro0oDv109s4yIMBxncwsuS5XjCjFLWXph9m9mI+y86GjiruTKJI
vd4jlj59aXVy65pQ0J3l4i+Xy395YOORpmUld8eigbgfZv9xueRw0KLJCNRJD7Z3nhO1R2nwLQ4b
76lvzbOnkWEkE5oBeO542VW7gNZfu5GsZHOuWS4zZNUVumKrS/dQbpkToGVkWbLksFfqA0gLOB3d
bP3lhavf73hCsjhlsbP6nvTeWzJ12iNboQY83WWiCo3JbEy/Oq3Vtyyr3zxjOpGk7l6TeQ6wPqXs
pPPu1vok2NI9iFckNIAyWeShfLgEwJ+ZPkvUg/UIn9yQx0RjvHTij5pt1bZny7fH7IzlqGTX0LDW
Ev5nGUM5WgkjsyGTscl3kKmfxFje7pVVS99/IeE4tzkY/dHaplbEDJndMphq+TQa7ELS+nuNf/S8
GVOyJIC9doeKCV49TCDb3jxZYkrJyCBEh8XvR3UveYcfs2CE8Iwb7FC06LyUNXz5y5H2zu/KIQJs
QeGO40DlJr57d//jqjCrJpx7j0dY6h18hj0PjdtWW+Rs+Iv8xe3e4tsUi2o0KewCWhdZvWOIKCLx
SYmpk7+c7uK3RyoZX8v5ioWIs81+/3qqqGFxWU8zOHQ1HN0GSYXrbsfCrB8im0lC+5S0ebF2S3SP
YKZ24YxSPXdZvEFnbi5dJMK/VLq/n/q8JFxNEme3z9PyfQHlzRaabIaHJyuMJDJTWIbMKwJiCyAq
CMYzFvI61zGnK/P+6eikeOzN3joD2pB/y7D6rd5fXgtaY2HKpXhV7878DHcOAF9zOiktFhaPyo9N
W+0j1oAAavjQAstC+srec9M6hti4Ha/NGMpHnaSQzKrsxl4/4P/T2ZuKbpdmMorP8zi//eW6+v3p
5FBQLE0J5iYahPetGeTcaHRKdzgZNWRKvJPmMdPmBXUsnErWjgcGsAAV0fw/BoF/MPx9VXBr+1EW
XozoWc7ANQZXfQh1XR/BGHaku3vZJZ2Ga7gbEfo+l9WYLebxB8C/5QsnRHZmY4nhaCi3VscxXCRN
uZnspN7Ohf8lyEkTn5F/EmAU7AyzzdBZlbm/CXME4Sq2GS4uwuqwCmA/eAplodPsJUp9u3HVUVUS
EPKUudvWqhqiN3RxViGjbZRpO+C37r5rYK/2ws1JMuVY6ahSd3ORRxsCBqZH7mlMuvNwYjYaIG8k
fqMAsnceJWvh+5eyndpdPxX2/t6AFCz0UL/K9jLjlsQdkjuPM4DCTb/NOtf6ICbK+TjRH8BEfEkb
WlwdpVvDbsURB+ev2kQP0suZ2Pi8vuoQpqzTdf7j/RCNGRqeTa9/marui1nMeCOM7YDS6hIJ47mx
wPLrES2Fa+urLj+x8I/xHJD+7UCZunfSUVD/GnMU7LFPtlPJk2Cdz1o8iDTiGZcFh8ZW419qjt8v
fiXo9PEb+0rCYVm6jf84q6IchwxqruYUJZJuDfTcUkOXw9bDA7yDiM5eZPr/3/1KcNvbLsmO3LDv
681Wm1bbj2F98hKAIcR+X9Ou98+xkafQD51oM3ty37ZARhZVVoaZ5x+9guoc7/Lnm8p61+BAI6DU
sngSYgZT5m/3VI71Q1S1sllNG6+V6+UXbiIewYqBLbLfPfYN++iEwdWwu2mz+DVmbPpH+Iv+xzgx
dmE9sCrzhmsU5d8oRBgcW4QeIHQcjYzayWeVP4dPkvXfpkCZTQAYqKqk2RbjaP3tpCfA8d/tk83v
4kjHkfwuIBeoYP/9edopm0ob0fYpHKto4xmhOM2ZMk8ZBLJsdf8zlkVxun+X5Om6KafoOLjBfIrJ
P2D0vXzrBUieVqmXpbtJGh+BU8+n+5eIKh6J+0jhWSuoRfy9IhOL7VNBZVC188kiobmq2hYMFFL0
zqzkJkkwUDx2E6CMmWVK7MhTpGKALWE5/u+3JsoUAwQYqRCFPMWhN22V0/zK/MmAADmPPN+bbk32
VqCAIRYhoQQ9sqVUZgdbJYeYROpTH9vBKUWuHXglv/YIwr9dvp0wC7GQOOXLl/t3Pmh20Jm5yVfc
yRSr0nzKVYtZpo5fwBbjlg5IP6MXTQ+jY+8tz0RmM4YvVcdDi1MMxVz1mrUZQmNSfFlZzXs3/BBm
Wu3dCjsbuwT04oYTraw6fL07M/+xX6EXxHJHyIEa8QN1E2uZMrWrGyhzAUclkBkMRRsUH+yBcSex
aYG2KDQgMbCoI1oSi+XGcyx68ZqH3aZBy7Idg4RVQcqCVUx2ffbxBBEgzR+nzPMubkZEzKCg+Nug
eJZzdBrKmx3DaSs1ZL/UbsNDi1Hs/irZgV9zdu9HEHTR2nRz9dJCp9z4CVcD7QubeSRCG4fUmosh
i+4SI36iuSiR3FtAauqWWVOb97cgqMzXWJv+XqMdrm0/eMHzv04q7iHTqCTPpaY0NiH4HdR+9lXD
tH2sYgSzBRzkNaQV53i36/DYMlZ6YHVl1D1iCmLAMOlhl8etdeAa1ADGQsSr0sj34VjTLzS0077S
xa5pvuOdPcB+Fq+DDSE8qbSBB5SR/FSojGhKsaid1EUlKM+g94V7UJHxHucWkRst/ZNfwRJLAucV
wZi1jVHX7IsMP2QCDL/1IoP9j/7IjOgRqxVjKGEfvDQURyuzD5pmH436bG0BVZ+maFiz+kjySnzO
M/XRzrPPXqMRlnYhvlJc8Uerq3cGyWsHqQVWPrCtjonFvwxx9dW99QnhLLVzntrbobYJvQ+3Az80
7urxxstctQ72+H8mlGaC7NCrIY2iUsdI9nw3pk6LLHes/FcLfRdLGGaZitLvko/dYyGAIuUGGRHe
gLyKVMRPKGGrfe9xGd3dxQEK25sNf3ttRE70vQ6/mnp29n4j0v0Qou+bzBTiOmhsbK2067gMuF5n
62lGGfM6oBEHlJ+GiJP4Y1p1V4w8gtPWdNCNMF1wO8DGM9j8W1RT9cseYhe5EPGhqcyLr4z8IHt8
z/Co0Oxh+NvahAHgwg7kM3oBfvxcw9tM3Y0JMDMmr2FtO166innyrr2ElWdxtCenfIHMoNdlXXUs
T+x0LWc2rHm66I+w3pK6QhoallMEBOnB1oWPaEgvj95JI7Y1kUDW4YVhSQjnkVOoMbkhyKc3drVM
mk0LDGHTs8C6Oha8YLiBZx/i75VLoecFSBR6OAvOw35KfhKIpM9o+8qLGUWLMgXDSYqw8uITmCiG
9sKoN90ygPTXlRvLHYlk7jo1Cn30+oYq09HVK3XtuvBy+4mKCcuK31zzthMPvjRiPBHPGHeyFWYo
zpimgYrctz4DFXsczvz+IXgcIFumN95ilU83FFQhVwBc6MGtdsoOvZuhG/FYcjNVtLNrjRjzFOGD
Xwa4w6mvjEsMczDQLMk683NRjszk8uE1sfyAJ+U0bdpSPyIg9l6S5DsPBjasjfRA/tL10ElW2sK2
iZjX3reYLPqgRwh180fRkBmjxM6sJrjhYZ6exlSfs/EEBMjFWtJ+hWFT76NM6rUuExjdyJLOReE9
w3aFAOx/DTt99PHJnBIfEdyE+H0XsdZeOakAiVj3C2v6Q9fI9Yjb6hyhJj/0fXliyxifDcUjrvZV
gAekRNfo2pSVJUfKs5HoXQk1nMBb/7FoCZUaa7PeB0n8ZOeM+tqSG78oc3tjmHjSOhTmR7j35lFP
2Qce+RxUaFR5t5dYJL/pMCShb1tTE/tYkMZ+k7IM3uuOJDU4XfdtalyiIrK95lwinY5WAFuNijRf
plcPfix/JdrZTJI4F3QBuKTVqLYRqqlcs+9GOFucp4xyuQo2Tm6/BdVkraAhWLvWU9TNafKI6p6P
ISaRqIH0wAZ4wPll7HWKUQC32PzASpJBG8ykDami/i7EtrzFFZPtg7nCK+HDTq3Nq9WZ8oG2Ba0a
fJrHoZY4+ZG1ok2CvE/uZbEf23pDIIN3QUDXbQtVhDukWyYpcbz1bUpyQZWMRyUrPOfLP81SOFqL
hdaCdAdUmju+3IluLkeoxxn0Ulk6BhnXjYgnbraS6qXiqMwIornNU5Hvh74d1nPtYDjpEyw+QecR
qWiKLe8kZFtX4aUk0gDLSHQBYocqb4YsaPofneSBsB/3iwNvowFWiV+rsFfxOPQvqNTWd+1vkUSs
WUL1NXMdVIVxGh59o91WgWFfs9yetnVf32gpf1hRdfCAXB6FubEppWiMxh/IOXAfZs0TXC+CHwqh
DnYHJjXRDxYz7kermQijKYNNqtOL1Zj+waozcz1LpLawKgl404PYU6Jtu2h2Dg3miZXL6JJZHF1H
SOCTMzFmaJseoJ7pHLOkAiRX2S/3tUzXyuToGDW5aXH+Jk0UHG3vXIgTPNuL2HrUEphNciliuz5a
Scc6OdAYrfvWRpg3jAfJTxFZOZyha+0jHYqL6p3z7KU/qjb2HwJkQZIBz76d61s1yoRfI5jIq527
UySCTTif88kvH9CXISm2S+PI5hnIi1nD6+PtiIA0MAqCIDDFzwXhoVeFfUJMwrtUtbPxSDaC2zd8
vTvL2wiNUZWF23puLsT4eSSkQpDxW3KUl2VIW0pj1fXJpqqE2IxIW7cjWF4KDt/ass9H02oORHyW
4cbLxFPJdCTuvptqVyFGsOuA/EA0JaswgDmoTAz3do713imxvg+LhRGHKD7hWrKoC78hLR4PZStv
KFrzzRTXJSKALjjR5KGTxxq9FpVXgw3uyn1kqa9RIOVVzc1iVIqPlpl+DsbB3rEPFavwf9g7s97G
kW1L/yIWSAZHoNEPEjUPloe0M/1C2DkE55kMkr++Pyrr3Ko6uLi3L9CPjTrQkWRZUspUMPbea30r
xyrh4vWJ9aI7Na7z7GfVOrUS7RguqaJOSQWaVuq5EK1+6i0ZMESd1t1kFTSL272B7ddka/5Eb+8l
n0z9lM3oVVSYHqDA2oy3h2EDoSy6IifZqhl7M4AS92z0HcYTNcRH+o8GWXysvrQFcwpm++Zo8SvL
eHNUNI8eCA3mC+iUB+FFLCBdeu1n23+gdeLECChjJoIILBn71e3wTvevenQe74ATmbrj7b4PRTS9
zXwRndnvC5ZxJN1a3TUbjW8+oLgZZLUr0RT2HJwz6XtW1x8QebSBFN7wqPnqoI9Sv3S91qKEt6EM
2Q6JfJH7kOhWs9NyEqHCGeEdzAKEKm386Q7pfBhVj2PVz58aI+WElmvPOpC2XSJan+UemORsK8zg
cXjwx7p6KkjsEwb5i5w55T6seK1xSN8G0T7XOSHWhgqf6Bahh6pS82HAZE17CMDMlLSI+VIv37cp
VQveJqx5w3yKW31+MHvAA+SGae+TyB5wIvWO5v4KI+jIaKs+qIe1oDG7c9wwHa1nuqBdahyatGB/
Y3FsZIupCgdYW+E8GpxWnQX+0L1Te5/QAUycY6e6Y0o2h1N+TMu62li2LzBuQHf6LQJugRMgHmWc
irloBYtTHeH4fKltcxP5FRlX8NIPceSNjAL6R0/k7ofiC+bP2IL6rC2OEnHkU7UEELKaHGLpYT8e
+wSDericMyi1xjw6JtZXp9bYDxYtkuSqrYygQ7J2bKs6PkT5dJP1XG4taw6/OhFqm9FZqTIZbnIg
R8ROWnF1Z87KDdLvKY7MWyisB98Ga2cokZ3JaYfakfkvMFhPMfK+S19b9C+m5tFuq/ZxGFBEDtUM
D5364X7cKjTha9XAcGl7lL+9K8anUTXGNemF/8rZx9/YE3p4jD7bqQJIMKCPDRq3bwJfTYdZo86j
wn61fGWdtFzHYKmbxY6/zBshjDYzugXbmQD891GHFk0uHxekTAXpdjWlowWgSYzPeQe0QKUDoT8Y
u2kbes+Z9y2cbQAohv+swK/85orwtW7W7UxE0H1c0JvYnjjaMC+WIWPEAnBLay2I0rRZ0ThDc1WM
h1zvOE82FoiaAWz1kmlb9uwHsprMKi9L552/AHJJe7XOnGom+BAmAqSq+EUrw98wVQFo2+SEV5kj
QQ0GrohwtMU2QaR3Ib9li5gnPeUMmw6d253NMaqPI0MWz25uPB3i32RCwpym1a7zkWqMeqftmmnq
dmWoPxfMAE4TDel7e2tuo+/FwAzXx/m6yvswOWOxZmk2nRdG8C+qmK6NhqvLYgc3FW2C4xGus9ZG
KNQbvJ7GjqiElsQbmAhtYoMFxoNTt1m7CRdXE1b99qGqh3ZXSB+fleGRJtENO/zV3tak+RXEffth
dr0ASTbMTBNQ7qwGuaxhxaR90ZEvS5vKwJn0IPPMK8Oy8VtmY0GZtnmWOWxtyaYIFfJ2WZEUZhXt
VXVdeoS7fMy7rDx5xF7IrgaTK0ccHRZTsFIwD7sjkjr0sxtkW8SipaSc0IK6wsTZFnbbPIqEjWSY
NJ9T5E9stdFlkToL4TLH+2kyd3HikShlBgynQXbimMc2DbPShrRfevHZzkntmuVlrCO1xQTgrxpG
JUjAwZw4DFntiM+wAB69pm+B3WxUh95tnH0cjleJ4HI/muYvt5nsS65758nDF9FaeFLqKVH7CFlm
oGvi3UJxvHGoKCiahnk98Pnt3eZVeSwNpuC03iv1dAdBsTfS+eL7KwMy2x0zgdTcuIZTvBrqqLlo
dv9CyBagnq6B9Ok5xFfVxGAN0shIlNqGqhzPyh6PHjXEsQIB1qOs26D4TaFqOc3JTcwHQ3ntE/U5
h+dikM3j6+DlRy/1rQd8uaeyz0ZEt5a80b9fwnzrjSulHnQusspJi+pzU1dEkjb1g0Gg3Fu/RVO+
qnTZPLQI0QGlrt1hbsljsE9yiPjLg4fYhnb5rhoeeLce2gq26tgXDylWocCQqC9rXBWr1Ote6168
DNiQsRlNwE6stZuEYMJgEK1Z+T9zLcKDlpn1RfGaMLntV63039mrrGrLy3bYatnm0tTYZU2BgSZL
LnULP32pMpti+t0ozSpHHArAy63B6HW2OXfpS9eSaNBrbUZsePvsORQ/DWBc2MNJn/Vme08infnm
hR9QFD/liGfGclW4iUyytjKDsn80hbfBZmkEYdvJLc62vcQdk86i3VgD7JjIjy44B39AmMa6QWNg
5Ri1TcYajiAE07jVzJdU0BIzjN75MZNh+a7NQl7KqKDa8YwXn8zyVjrfxGAPD2acHRrdzU5JnT/J
hsLLEhbcl3B8JNtdQ4GlkYhLsMW6jSvvEHfmqe3ltGmVsD8GI7Y32mQfnLQQD9SiZw750mnHA2oU
M9CI+1ndd3Alq6sRM72IUR3zT/KDzAHC6A4FmpJO7mbd/RUZ9KNwZWL07pEFqInvKslN68ilfi0V
y47fiq8tx/oqklN3EPMw4qzSio2vTxuWiXgbd+pkToxAB6O+/gZBLgIy4E9jkIS6wOBAV2JMrCxw
bTrvIUmGw9CjMy5K7Cwk0eh58uwTkQlZB+Egat+dV5MyjP6tWgstJJY9Dh0MM8kF1xhheuFcgN7B
IjTP40/XAc4364lPR3CMFq/gsqC3P6okbvawRLCeD/OntoPLg+PHvyqzV0dHmWo9imgI7vguqAKw
k0Zk+9LsqqMyadbeRZMMitOjQ/NyldoAXWw57iy3oQtLWecVVbuzFNtuP6Oc4hTkDOh5C4zlq25I
N6Ysi+PQpR9958QXtvL1qnEE5y72TYeo7B5V54uDaF1OKZN+b5rSyVvu05vpbOSGDIRdDFuphm/K
arqt6rKCsDHSBuG4NxvfUxR642JR6RRCm6jV9/czft9BkijLYdtQbdUCXxjHJDZUoHZjlquvTmse
YgvXs6tfMdHq9kh4FZF8LBHgxbBqADcdb0g83ZXbMCnVm83YmyQVssgS6dmeZl1/nL3UuKoGQAj5
hTi2leK7QyHqLcVO1oWfjYKa4DU9R3MNZMOz23Kl+yo5WqC/1rPn7LJlmKjjzaOMUsjpy3rH/EQc
KuxBqxlixj6cMVYZYf3OzzC/mP2mi2Pj3Kr6aqrROWgTBnB66Tf/WD6sIbY4dItISFU4XQ5JqrdB
a1QkXjrtc5WZ7VPWJNYhtzpaiVp+a66Osq1HO5Xnxiu/617mbarBqnce4gQaFV6/peNrvNScqg4F
U4+yKW+ZDctNxbj5Qk4IGMwPSJqnpzgDb0Eq3KLfiC/JU1YT2OT0mRGwfNxcZwIXoGq5NhOW6Dma
nDM70WF6oIcciAaGRwLt9BHNKkO62pkIOlQt38Z0ehC43DAOk96HD1I8ah6LrWW23j4EMkMuKI5G
amWbUcRy5NZQYbD69jvgpwC67EIyCG+tdckpFx+2IvFpNF2ijHvOa5pJu9qPnW9q+uFFuLM0gsGu
CTHfVx1AfegX771N02TKXtrcNL+Yw4zbFP0jWI/qZNrDD2r+KMA0lTOzmKMHzlaBRQzbuQVUshW4
tle0tWEqSOupse3NzML5XLIYTZF3tNk0EQhkfVaEBb6iN/jqGRXhLn7z06bfKdMvXuGJc9/r0cVi
QTbQlJ3NnvGBR7tlbxfzT+DOEdYGIuxQcVuvYfiNiuglp2P0VEro1nGUPnR9pjPJiKftHEUYTFVM
RoAEz1rQTteScHpuKp2vTzfZeLzrnshMRYTaTE8qcmT7iMfr1WQLdBHVWTNjfWeQAEIqT5T2TIPq
19TuW2LHm/qbt1gRQlWND3Vd6o/KKL7ip6tuU9n+KnpoZKZKsl2qNPdtnsyFUDdr13LC+5Gq2dqa
lF77tvcTNlBae5XjrYeCVO7cLAyEmywpNSmudhWyVpHAlGJMqtNzg3r6GMYzDUDypmYsMvh5kMmS
o2fR6PIJVY7M4lkl41tYauM2AqF7JrDxJJbWiDMNA7ttirm8bKYrOrrparKUBdo40tXtpy9pL63b
MPHEK4u3VteK3W7WMYTu6+E5wrK5dwadL8dyc6rC/ln3D5aT6Q8ZqeWlWxpfZKQ2rqnn3xqmK7sM
TMW2KY3ui1vnBzb+weDgdl9tQrzKHI8QakBFah9GNX1TQE9eIx8buOd7G5Jm7axLz/mMjMzP7YPb
QZ+iivec7kSmL/BhXhsHCLEPjKQT/A7g63pns3viv58/b8OKFL51yn+crzdoLXdwq04EAt28l+zN
+UE32KxWJHQoAs4KSC6MjYKOHUQcxGtg7PbGZxWGDjDtwRs3Z+U9xOoZHXsFq7gJUM3urGCzuW6u
3644y1YfRAqsSbHajBtzax/rQ3yLb8Or91X8AnvDrrdyAAvSzlnjEeVm8lR3m95m9LFJ8633OTKu
2uuH7DTd1M18ab+BdmcYmeKJIsejWdO4Dsl7L0kA3fZqRy8f9ypKEBwk+jWa8omswegl6qttCxAN
txSDyr7yqj0gxGEXJr2FFb/xSXSYtIOniiu2u/Lq9dE3VeYjX1Rnw9xafKZsBFZsZzXQoKm7l0V5
ztJBfZQVMIB+1MrLhOTu1iv9dZbFtlVD9saVBGVSKdljxtkbneS13SBBSO2oxltuWW9icOiYJWw3
k+IkMHwUvInnNyj1Kzw20/bWqQBH5vGWAq4Kn2/uI77KulJOYLdTfbxf1FZVH2twn79vulFCH7HC
9ZOYSXN0obYdw7ptjveb92tpy6HR5/nZYJx2ZPJ11qJzTud2W5tjefQrp2RezrV/u9kwHdnP9hAk
hAsey9yF5BHJmkuDedl2zLyn+0/m0LHXsd3QITby4hgm4uwyINzefxiWQ3GsB1mSOJiflTK1v91f
FS5NODw4hSJ68H4hkzDny83FX/fdr4G1WZZ9ztkZrmVjec224HwdzmE9r+9v3Y4r6kpmumtpVNhw
+uoYtrLcTR35LCe9MvtdCd5ttu0/n71t4+L36/zbfUkNwMlosmbNnPTLXNTRtnFNjExtFHcBJzSI
UFpdHKl8CsLvMjgzybxDx2iy9JgRDiEG1Wam//3ifp90m4yWXnnSlk/9fsE8lt5p7Kdcjs4I7kZD
IiF0Vn2CrqFsNV15TJcXUoz3f2sH/z/Z/78l+1P2/01c8p+Q/YviZ1t2ZIr8JPcGQPqPhZ19/61/
of39PxC1o5K1LeTWKLiQ2/wL7e/+QfmE78NzdDBP2ED+Qvv7fwgPTg+4bXPRZ7uIeP6F9hd/WL4P
9Anptkf/7n+G9udl/ikf0X0DxT3Ue4aKcFPMuwLtb3IgEaV+3lkkcBS6VkY1MTku3e1TacHP2Ewt
LtYTXirxE0/rDCGGcDGPxGZs/+5LnZi5/OUaQtk/OBJL7YsV0o18VVXTtb/kZGXlx+yKQfsxQOxu
CPBlyZnFDM5krAZmN7XnUS6uOP3BTy0rJ2ufG9udyIBG+vEam4S+g7Otoh7aIif1ZVU2yq0PFSf8
bkf9KNckFUnzVEVD9pBqnqiCUGnYp4ZSI3fX0gEEnnvYAnRGC3bIK92LJlR8Pd7qHck2tklEHNp9
BmKmJJ+kz4p3Es+wgHUuEQNBQ7ZwuSazwbdWIBwsdjloIIyf5jQya27BIY/IOGVeraJ67BbSDSYm
GjR965wBE6VD9NAXyM5QhXWZ37a8WjLpWDKljSU6TzI7Nj7cqEnlAQxQssg+Mh3Cs0pT8qGjXDFq
jKwnS2EwScRcU8+WrtEtPMKK8XMZpp+wzQlA0Cw/iy6dHHJABZkbMtrWLSsDVTFHcLOQDfnhN+z+
cAX0sJ05mdsiB2gaG9ORAY9IgoGNw+J+dif/1mNYU1+E8mrxzAP96ocTjdEX6avsu47Ksd21aQ28
JWmaClCBzSxuPdmie3fY/IUbAYrwmvssjqYZipfCwKYdG2y5AT9jtqPzCfEQXuFoHlPLtB4L8qCw
ANCLqNeVURId39ah+6V3sfFvi6Hqxke/h+/ImpckSWCaYPiPTcM/lSG0QGoUGK1JP9SaO6e6YY+x
403sTJzum7qtlnGpSTw0WImSfXUfze20irWhuIHG0rxftqtEu9L8WYHcHOnHwTMpcWes3Lhx2fsP
sYy1E/AnLMikLlGyW1U1e9CynYGoJYy8itAdfH/eLvEUvY8qA9O8CfU2B05AO8ncg6hZomIot/Rr
VQ3GM15yM6EVbKv6kqF7lhdtlKP7WtgQY/bQfzzvGLKiCIvBn9PP6SbWK/4qakWbRVGekYxrTgw1
Hay1x3SW2tfKyqfnwRXiyYDessGYyakPuPNNdyd55hvApKSzbRpcOi2rscviHxnZ3i9aQ5yUKiAw
IYuOP+sB1N2omfaJ9l9Fd9QKKajzYmdWY7dx0WBvKFHLajXrRbOJsk6crMaoLzGadlQ1NF60dMbA
FmvjS9Y45k7FXnnK3do9j5Ge7ghYywNpEK4Z1lZ+aGypnp1ahgEV5bQGgZbsZS/Mgx5K+1Wf6jBa
RX5s48kTP61cTR/IQ5urpQ3WI6FP4aMaSEcFZFY8VsUg+TzaiLb/0D56pew/h8yoDr0ei+eIohcl
Tu9GFy8beSCglx1pjMbXvGhjskMSJqQTXxVwYulW+DGIHC/JW9g2BVKQWKZoa9mLAb2TZ1mSA7pC
KEk9ywr5gNeieC9GK9nUvS9vjtMgY22ScOPaBNXCDfc28zQ2sOrMlrkvgxYfBQCWh665CA7F3QCt
bmthJrgNVqh9mDGg87ovq1f4Dd3N6xMq7kKb4Jcl0PpQcR2cRM9YG8h9su3YumE0N6GzRVZ+TfET
BFGS6L9yPSmemz5vrwbpzEA4sMA4yDZy80Dom/aGtBVYyOBmNAamCZOyHqXgYkWGw32g9QoVXQYm
QyBmbz5y2YH5SVIi+KIbQv9PEHgARYGvOWbo8Wl26n7rhBj/HEoxDA6wuvehNL21ydxhl+akcHut
DRo9p3GwYt6OqYOGwvfeMBOOEEzMDaEWz0z6nWsz2i2ApKjchPx99hih7AM4ufFgVp0GVSTRtiTM
i2MdG0t2uLKZ5ZrjRUvMjLPVBD2tA8cc5r4bFKHtfm+URfz1XMdnXSwt/KZC1GCKaqc8kjVE7NeQ
OJ3m6jUdk8Opir6EbTZdoh5NomnqBCrN47jrwHxvfLzGR3tJ3ExovcNrc8wAHZ656yMLalQ+ea8o
GRI4cIl9wlFDgyPFYIN8ZnwMcwT4fAYuS3KRJNS8Zbnz9WWOD5SZvgbCMZ/cmN3U0FMqzbna0gOM
g6Kxoq0mjeJQmyVGAifsru5U4dnKpv5IxsuSZAf9pWPd3IzSpUlfDsZ+doYQ8J8ckHTiaOKE4EFX
sLClyznc1VVFR9AiTKWDIPmDXhN8i6RliOVClyi8Mt8hD4rXVZogb8nBKXqeGg9aCmkumXsmWAkG
SOH2/MWnaThETED3Rd6DRBKC8kF30aojAXtzEbp9SRvPfNBCl6irSLo75SdkyHc4SEMNyzZfbxbR
bgppkXG2QGs1bWtLeL8iS5cnI9bTrTZrzROUOPraNpjQRMG+QRGJciCfEZzOHhGjk8M0CR7dsZ+x
yiZDrx7gBlcbrc+Hq8HKsZvBmG4y1wnX8zjIXWKR7FsQnQq2lQQDW4PqSpshHmmFiGEdFzI5Yo5v
L0viHB4W0S9QyCwY/VAEoiRVxu+xrRFlpuaTLB227XME0w8ZIAi9YWGKOfOhT2iqOzNpBy5YxYAZ
P51Dg29GbhUTacpNG4yFzzEcN822SxKgO4UC3JTo/S5S+XICUQh7ON8xWNBtEHoGR2meyCAbQ/RS
yYwbFdJAskkGnXNoo2fneOr7J00Dym/nc7GfjdI5dBOuc80mrplqCO1nwzLTCl/b07i3N8goxk1c
OP1uTp2B4MIpbT/KpoLlpQ/WrihHAWRi7BUOx7qKHolxrA6Z50W4OLy2eQPlP2+FmqurRZJitgWt
abpBIinntm3atuFljJHVBzppwf02MhzP3hMcpeazx4fEwLAmje5ltOaKOirsmy6waMxdOKln5VoY
S5vasSZagsAp+nibWL5RmyuE+JMdVqtG9tqkn3sSsT7lPFgm45j71v7/dRW0+1leP/Kf7f9anvh7
WU0Ngpjuf//zZvv7tvxZLjXFP25s7oXEY/+zmZ5+UhXyqzzRn4/8v/3hn+XIf1vfIBn/r+sbdoT8
r6rif1Y499/7V4Xj/UFQhmFg03MNh7QxnGf/qnCMPxyL3Z9hUnX8mVom7D+YmwjMsjbPggkVPfuf
pY3Q/6CN6Rr4S/DiO67t/U9Sy0woJP+sbXA52D4BhB4WGkEi4b/7fGI3ru20AqSRDeQm+qp77y3n
Sr2DxLMYw6PH98hHn7HLR6w0SVwc5Ail1+4ifd+YJuGoFZtyaDopoC9sMfODH3ZIdLXqIxtLJNBG
/3PMQ5ZqybA6zQlAUlL9Gsql1Uuhwfkak5VM5y0zMkBTIFXltJvcpt9E2nAVyVd9Krcp3O2AbSsB
xo27CGutJanrV0MrYTva8mSpHKb+jUEXCJGqfc9rBDL0Fd3thH4B6c4q6r/LSETrzrOenWIc1k2M
foF01TQIZwgvejjvc/BXY1+xBVtCzhgVa3tnUTUmKWqBWSuKbQIy2dfC7JpqdnrjDNyvrZkZeox+
ihUOu5SRy+9aY/jM5Tvx0nUi3nPK+RaJJL765RBd3ZAyqjM4obljOJ3Z7iuEcYMOKCw/4OKD2ly0
lQn/WtM2rY/fDC21TvgFEYiw83lzOOk2toj2HsCpVTxl3cXE0D/5cHPtdLhMLOL7Eo1BHsbqlkXz
M2nnC8wpTZ89/XMcygOuz+Fng2ZubkMGRD2KIh8zgWaEdP8RvwS1CmoEA1tVkkSCIiAPUsd8LYg9
D0xjejGqYtr5bcMTlTXJH5OLkm0IA1LXTp5S4212+YNWIpp25ZiWh0W7aM9admY9wpPFEwtPE1hl
mw8RlWAQePTURVe7nP3TGD/lYXbyQqumsaN5K50nTPLaZkAEbFxh8wfmkJQrUWn+fmrSY+ibzQ7b
PDG4wjhOGa1M15OEzHbx94E4JPYYXOiR+vOC5hOmpP+4ef/p/XH3+/6zm/cfhFaig0ayzvdbGk7p
dT5wpmiSfpG9//M17s9X3X9yvzrndPJq6Tz99br3t2ElXkdGTP9WizaH6/GPN3p/TsLoCWPpsIz8
12/v/rv330DSTxybjmv9/ht//eB+UyaSqe/96t/e3+9HavOr7eDfkzIlAfyvB/7t6v2B95eZAVNi
8yXHyMzLNbR0/Xy/aA0T0s3s4QNTnG8USREIbpghD1PaHcm0pXqQ8DryMyKB9G8XGuYM8NbILOF7
lWuZWUtvm/sQABpbEe7cWn27/8793t7DFk++OF5aaR1tQECc1ctNbZo0gUVSt/tpOEcalddYFszM
OJQMPdfOIfyQ8/2agCO1ISOvwWs8dieUxkflq/nAkEptiDVaFWmZr3RjDzRRnCk5xVlbLnw7Ns/M
ayX744AT1BucLJwby4/MzoS1StBf6GrTqdBsPmoaMNuhUtZZSsc6368xjw3xi09PiwK+pbYPNQ6s
GeLaWRbasA4xg8Eu+dd9Ljxb0dOSHpdHTE34vfEjBuWp2KN6ck5VXhDLppj0GVGKbmz53Ocxgn6W
VIgrI6Jf/GSLZIYki9ZG/5Z5+vn+qPuFjgT8901Ui8muUulXDFUli2f2ocI63wnSsFahPxXH2YXa
7fn2qaUAbomy2eckp3SGZDpvFd/hUwDEqpN8W+hGBcstfSXKghyJWuVkzdM5mMrcBE2GbEDM6FZc
xx3PE0rHnZ+XL3kxjedyuRgTE7efwUQY7sd4Npsbdaw4EfqYH5UdXaNbrCwHrhtcS30o7QMp3uDk
C1STy8UwJvB+CbfSRwSbGRpjrxVkbrg84RCzHXXitLyI4h1naXZmq68r3BUNs3iiqbX5rE3GfNaJ
Fzy3SZ4eZrhJ0cxd9/vBkdYr3fLINFgelixH/v3aZw3uxfdI7soOSgOTRs3POrXoWwtf9R1zWIKA
LB36dpc7ax2KtxGjRx6IazuHPu9EzlqyZwiB6+qZyMtVyrpxnkZw6FOu9hYxF1VA5ILYFKj5ADhj
rKqE/Xo/sBrBkM6JCIpAFphdaqvML3OLaRKbRkOtwE2Co9vthOt8NehTfgFQUwbKJUicHsfaaUO5
Aqf5CD7h1rDt2pQukMUyHQg9l/DjIQxnhz5FBghsbaEMSuPBtfG54gp5i5n37IlAeACfbuzNpc8+
4mdj1GGn5XEkV/lIcVUcpxA8jWzUsJ3R8mzqTuC4SpbHqJYG/f3a7zv/un3/xUQvoz8f+W8Pv980
+fNsQUQ93F/aNTsXoHYM9W956r9+4W9P/ftqwWCiDc2IoLT/eCf317u//JyDP8M8H1Zr6cSQVf96
E397fFO0xtrEqrWWOrGIK62mi3u/8JY50l83GVE0uAz/cd/9p/1gRTvLYsTq7aDnEOoeAjgrpHsV
fY1kJxs3qCf5wjmfdFk/EZ/XgU5iiDO774yjhkufgBdLCbBgePnVBjM28q85ZCNECtsCS7CArQKU
NDvcpwM809QNqtHhN0yUmp2VbcY5ZtiXZdMhr4w3OjkHh34JtHnoRLDtzMiQ5H9WT4NT7KNieuoM
gFd40/k3a9GDxvi9Jzo6JXCT9AwDTOWAKAAo1MaRubHGCklqoDGT9ZXhK4vDbk/YauuGZWAYRz9p
cXbQTD0g7EDJy3iv7Xj6EtGw46LStaX5VRUEVVN9ulus0Tna/4tr1riAuvYFbzwgs7do6McV5+Vu
D0UeW6pVj3Q0vGuCuTRNIwi5ufaeV/mAgxZhnxy9fR2lJjYPIw8AaWMNxf597nEGQuLh7KnDcTZK
Y+DPfkBr26+KofUZjw/tGtJtvLbL8JACqWOLQkM1rMcDxn2UGnEENbKmghbgOthIikNkDxPNdn3c
GHWrrSDOAeNuu3FVI6YO4lZB+2QHFi4akVS4jxp/hyZukz3U83iVp1LnO9Ki1Y0iPgSVfVRDe0gn
e9dLrC2p+BEv5pFcf3YM0Inoti+TJmip5O1XlAhYXUJr2MRTil4Ic3WY5c2BsCiStjVtiUxKXyoT
y9Y4M2DvZued8lBCjWrareLwZC/m3CZiT87Iad+LV7cnRnTOaA1pZYuZAr7TnVg+up/KRfJjEkuR
YtTcVQ5dHJ9ZBhNiFZhKY1MxAl4mu4h/ffVO2ygK/IvrqVtFK3sT9gRnGmQm0Wneo6Wt1lmCFtDr
3iBu/Ix6f49ysA5cKnocEc7BnwWZ88y6m0KOK/1kAJu/dByOXezryNt9igZamdQe5Sojrckq9eYL
QNXIpy/elb9cGrPQ0nr9hGdOqeKjBCIVtHq5bwgaYQzenf3EOdNYji4EUexob3J2c8Y1ZkuQLQBC
B5ScJxEPSBXRddaGeB/naXp06Jc3UdpcYsWxhGKT/gHxenbHAepV+kOjDc95f8S3Y2DJdNg+zzY4
3xCLmGMta7L/xY+0flOTSwfNOQSkLrJdjFpFCB6o2165ipJcWxL1ZJDK8ZwqV8CW9neRzf/7BByY
8otRu69W0vCVCuV+aHSx75W5j3onhj9L26NwL3Iq6sDXj6jqs01plMS+8h5t5CSFLYEOEXOXy6Tf
90LtDZCZImSXTRhlIPT9gATm1be7L2jTPkYHbgj4L0lXxxQ7oK61sJyV1rGs2PjoaZdFEuoIqQ/Y
VN0NcY5fxlZgF29JP6kycqWaOt2haHMSPtu5AIJrqp1dCNwKRORtmQFYpyR9cMi3XdVR5OHSIz6v
Ik91xIBJcUSEji+/hqh2DqodvyqmJfg2u2uEfPgMsfeb15HeA7SNfF0yWQ2I8Xtn9LWPMWqybYFr
JoROH+QT7zvBDrC26zze5AQf57Cht7ZMX+2MrGEzKuO1WUVkOPp8Pv00bSaRaKjHG4ZHelQFsSfN
DTlml2WLQ9tw7dhZtoO8061g+sMNQ1RXSrlIwKcZ4aF2QYYVhyz7qTZsja7EjqvkExpED2nuQGyF
y/GooeqklQNM3XBL/GxYEdnJF6ObrscPTxbFCtiDv7dZQ2jzkohZkCpBpNq0KkwEC2HjHzz9F8lM
4T52c4QSUmL0Tmv+7X3yYOA4owjnozWNXdFmdLddhNsaf43EVnIt4uqHtM9J9+kJ6O0WruugiMd3
KlYmQeC70S+yVnkR0ky2duF+rny0L2HJESyGS+MS3Mq4INAsh2dtdXEx+nxFcPxAiuSM8DRVT9Hs
fsNigAzC8uDXLSteu2geujr5ahRNt8lCNDvsn2ZZp0uCYLRwKHIW9mxN5uuSFwxWGi3lD9kfvTkM
n9E2kIF1y4lPJtlaeqtJWr+IYrwLffo9+jyGIc6RlUpFK/+bWBggGWl9zHHeTa1JjhN+H3RkLM31
t6bgpGR13a8qxqqe80HjfhnMIFrK0cgEGKKhC52z+IVMIyqLPL+JJakx1vPvocEZ0EdgazRkatU2
uSAKyHtJINui35MQkgW6Mwv0Fwq8PigXEDlRYMU6b/EvGAWDsYwUMo9c9th7ovt5kfrT/6HuTHYk
R7Is+yuN3jOb87CoDZU6q9o8bwhzN3fhJJyE89f3oUVWRUQh0YUCatOLNKSFm6ur0kiRJ+/de64Y
+6uONhNaq4ZPRLRkXBYsJ7r9LsziBX87LW4jC4OJBnpB+McyEA7tjgxUiAvk5Nk4xOuVTl1FkPXh
yEGKwg0DECXOtnPpftiy7zar2iMz1KoU/WmSTBv19thhAk/PsdeUG10FxF1Umya3EIu4d2S5bXqN
VJQ28z2apEa9u6v9iuFG4z6Wvn6fl2skcpKM4P3VV1GKA+4T/K6T89OlOfxga798ORx6cEcPU+Ok
4cJpyCVM0GqMQ+0Mb21GYeGjbTIFlb8UnyX+9I2WN0MoE0GJvIABXuMBMY5VWANmk3ihpU5/jY39
7nb0TVhEJqxJcU4gBT8ex+diTZ8qhMkvkbCfwEe2xsZYRu7Asluv9n3pTxs4oKCRs+TdS/Ha44YK
rYnGlmmVT0lJ00Y813L5SpY63+b23O+Ac7wtYAAOVbJmry63VcXvlURyYl0qHbnP9NGhZGOINuPp
Rg6TTA9p020MUf50yyVqMxTNNa+qHQig+sAukUdOt8YeDST6ZC0y/ixFZI5FQ+Y2g3F7Xm6GuIW9
mFcfsJ6Rn+YP84io3MH9lnaAaoa53TPQcOjEiWdGeORGryWXiSkrtFs2aCPjdFqsZ9/FCQjPC/yT
14g9mAsURs6VURdT/gbUW+AMu8Z1m10g0l2QAwEmmm9DBlW6bdXySj52HQ4uR6AJKwrhiMHt7M/A
XB3rPHiIKZnx4SQP4rBpg2U/EYMDuiFm7DzdzuNvx+ra3SS1EhJwbu/8hXEuUbOvPcJCOt/2Y9nr
L3PSWns/4Qif9VesO9ZZWCd04+PxI88XhH0usdFpi8ELGJk5jYBwTPzfs928BR6bqnS8X1pX/RJE
P6544iCsk5RBuqqybSLNiniYm4ooUWKFaHVoQYzZ1eb0mfjp0faPdu37B1/gYo7JXQGWMHaX9j5T
ix6lKXFVhV8tqAVsAkIJ2fUakv4qoiLOjAeeD5ZefdTuViyFddTG7C61BWh64vQ2EvV0GaDqIqzd
xv6z2hxVF1NfxwcG6eJ2tJjo1MNGydZ9THv7twkKKpxS4aBgBK7GUjzAbtfVhbquyo0fCUVTD60A
Jmbr7LLG88OCQ+mOcKZpufZ4uhue/hOSX/oOfPQ5m/Zj773mMcqO3JRD1GN73ubWxYCmKmFjnqql
nbalHNMjXJyrronnsmoQ7S9+G7aoLSLPle+aMz92AwNkd2pQ0wbtO81w9whyKANnlJs/ezozkWMu
6bGzzJdxbs4tKtTIaC2fcNnbAi0RGY4lu25/DrKeTVET6DhqAlUHXCcwvEKitOytVTekxKLEzeKK
jLYgmidX4JqbmQHiZQ2H5m4wkwc9sGXko+rblFP3pIuLa5QDjEdAD2pattJkBiVNzcFnSuaCkBCy
7WnlyIKtoFX6qmKiVDu4mbnDCQcJ+Y2n6ATCwLl1JcqUhVlxLpw7xE5nR3ZXI+HtUFRduU7EA8W3
ZgIAyu381xkZRjRV6qUOxoe8tl8aq6fi7YIhKrX8oTCIi0jq2dkWWyMFBJZ8FMzt8UIVQ5RnxNig
WKG1sZ+nEaxn7B9qLbnqfuOdlz5zoxC9Q3ZSPlQFc6dbqsTFZI47C5Bk6LbOsTEGAtD68qZQOLXW
1aKuCdcQVmwdFF3+ZDcO5huogGyDIiHZ1pZ5M5UgJocktyilhb8NNPOrxqF55hAE6J/mf40sL1ic
Cr74sZ14OS+pz4wvfUgtSFbxU70M9K5f3aSrT5PlL0gRQzwh5ZdVPPZNDsNeCH/f+flDahIPNLdk
eKECtaNa/CJheLw0omf02jNaradI90ie8Wufwxceri266ZLfYil30LAOk2RTJMqWqmhtYXUHnz75
llOPu8mpiW1JAnPjkj7cT9UhVjQXXJYO4Lv5ZkhMsn/jW+HZ1zzzhx13MuP1aXwyMWG2vvI38QyF
tQi0Jy8QChw5Q/JcHSvkMMHSUx11xzGTB/T6Z78CgY9qQbK1rllkrodNz+7JzW1Rp46mQ5lPixSn
qLfnWHkkLO13rA/FIcXWykqO3LsEfwCniuJjCU5Nv+C4Qjq9H9gLGa/m06YJMED2VfeUKWWeVMKh
hwge4yyHFpc9gCVbRz8msDsBO9jhVHsyXAuAVNM9TB4kSzGs9ObepReHiz1cwWRY7iIVs7333mno
Vbnz0pkieM1gKLihDDKO4R82pE842HlSW24B6LAF1hkeR0ARGPyR+LJbNgT9hHCmfnm6meJCFe9p
dvCREbHZ2Rl6I+cDOyDrB5kPRh5j5PS8z1nUxcYveupg8ld6FOYB/eaNwJ+7mVHq6DbUHK4YRxvL
DedlPAyT+9TGMG2NHtpm3RHd67D0I+Z5Fxi3znHpv4i47bnGJd2aNU3G6jk86yUiKwJ5oS4k97Wx
4PDAmDrpjImX5sOiZW2ol7bAXo5yrbouqTbzK3rL54TTbKv9aGlSGPpkXZTRwExZQAaKnS8b70Er
IJLSfT915VTTBpxj2hD2r2ARL7Mi2kwmMIJ4hqAhWaskWsmVJfGyNDdgTjGuJWV1B5Ci2S3U5tuy
fSnJG2M/oZHjacWuswGSFPCOSb1BHS0zP2oWPd4Po3yyRNxvp46y1NTLV2XRA17gRS75QiQOyl1T
35YMjeq5uE/4jdHjztjn76yRErrT6UFME2EdgXtvN9lv7Lm3gxyecJt5W89l5GF0hETxVGYcuIat
9anARwLhcHFMIwiIFsttN/acPhWczI6g1h6gdZ5Kb9qnvnlt9TjbM/8jPRmLV5big7DkjuHkC11R
kC9299CtDyn9yGjmvIhO3z6NsL7PyMjyH4THrLeajWFunBnTWXGwS3HjZb2GcC6x0WYtBx9BG9Ji
EmSCjjszYKS6171xN2b2y+gKQqsdxaksWX4vaNu2nYbKosEx1PyMxbC3kvFxjVPpxfTlLP20T+Bt
tX4DigDNDCYZeO/WGocUB79B5E27unE+FqswDmybSOgLNW8YntxyW3RbOWOnQPkN+0fiO1Tr7ujP
GoIksDNB84PIMkxE9ZMFrGKXxqBFeqhRrcrvdd1+GotpTaVXkp6999qYOUNIJBGhNLYeaTibdPlh
2PDopqY9J22AK87hqCha2wyJe9gWtptdkNiDZ5k46YzVLRHNMc91ADVnBOxUW8Vba1n1NqkNC0ej
rULDpGtLj0XbNGUQHGQPGkKHESa8+Wi1HqW1jmbB/kKk89QW/W2BFg461fRZEoYUGrPfbF0LA2en
rrQnI3A5xUGTj4P6keG4JZDB+sDnDXKE2auR9kDLdKUf3emLGjN79FymjU4/wM6ojihH6ALWAYfy
cTsk2TZ3HA5tKYIaQRcsxDOv1qnor2VY8/9sDBkeFXmjFJ2X8g7kThAmEJEigHS8NVbsGgQuJKDK
ODgZH7/Qra9cIMhBpP7VQdE+oO+FGY4zLJr7mMEV5WXosXiGkwZZuWBBi7ROoy8pSgjCFRlqWIl1
d27JiKQ+xGe7r32x5wEKjWzsT6hi0iN8o52fQqfKCzyuWTM/zx1oMeb1sORI8+7SBnfbkJECbTOD
qvxmn/S848pZnHAojfRia1cFqZjyWt7ambrMJc3D1ssx+dA6PqEg5na0XiscSFsSeJk/oNVKKV8d
KEF2j7uw00ZwaoZ34Imha9DlSEYz9syxbfEid0DTpLZrMmN1lAZY0o3griv0d9fRh40BvmoYquBi
uc9Fit+kUOvxKAODUOp9xPq0l3r5ycnquuhHc9H827EJbiZcPVEwaR9dTS9soFOwn31EtVahrhpc
g80EamE7O2RVV4RvhU55M5RfKb6m0BmPCBU7PhPBiAOI8yGwf6ZuL6OkerSKu7GfMcOjjNrWsei2
tQa8VSvteNM4MykndBk07cG3DmigOIcibKIIlBFNIPrm+p1Pt3RfEv/JDTVS1BfWNbXdJ7yRe8fv
+n07F21UD4sHSB97HihTTtCXNb9+g/20iqzauC/9+exkiG1qfLHHtJiuJnjwqIaDS3xvhTW2phuN
SUpN6dZKy/slNz+ZTZmhR27MPCGxw8pj5Cld6BF+Sqr/aJNAPLA2k08S00QJGPSvQdO7goPSlgjr
FGn5XSpBXODFB5QFpKwXZH9q8mgseXswreGOyb9iioN4OssMqgZcXbu5oFE9NDnPYkm22DS8knjf
bZcu5wLnPf6ojlSdpkteqESsyOSmxk+4SZoiPS6KluqsfcQgvmNlD2/e7O41fRjvUgUozHZRG846
GdGIxWARQ4TYV35C2gGx8BvGA/2eXXyVT02fHncCA4lDpycD94dC72AXYuOaFwcUXSjm6rlf50Tf
lpB+9ZQ4kjSmPywi399//0m7Okb+/Jnvv+ILzc/D75/5/v7Pn/7zv6VMsbF9pzqPAq9QIgxeNnJB
Zaf55uNfXuaPf/VfvqRfELqkz8qM/vih71dnN1yzytc3/JdXWb1JwCMzqjQ4F0kcH4bcFxS860f8
8/398TolbiJSYgLYzOsn/v7jtu3JD9ZTeK9/f+Xv7//4we9PonznM8FUuv1+6YTWE6/wH//Kn//U
94X7/jaRZUKQOwSi72//vKK6Y5T71DLOaas9x4QkMW2kV5lm9QcwOEhNukuWIDpImndDEg6Fxsll
YMecTJOTZM6ma8IUkgOHYmrm+xu4nHrkT2ZwzCzCCnU45qKjEwai5LlghctQk9qG+MmRH8xJlTW4
Z/uRZL2ZZV4WxBgxvoeZqcV9Fk0zCmW3LJ+DvjnMFnoWB33xgIgZj62zIDh1+vxG19eRyQxBcdY8
IrLEBd/leWiyn+sIo50JkMn6+lpbyycJcER+Ns5lNO19gJYE0if5RjsC524siY+xWAgzslDoRWTj
ZWtObzjK+E63WFAzD4WARVI35yMgZkvtYWuiAAxuoXbTcx1WrCnktSw4wZWT29Syu03q7ntm8WGJ
GWFKl2HjukioQf2fx07+AM1VRRUjLqv2tkKHjRJY6rkrwWCLnHGNx00bWsV0ZGM7aLW/p5EGFsmd
Py16efOovaHT0TbCnC5IczbEQnPu9QmWctJ2XyOM3yaJtcP/9o4sh5NDt0OXSOITYDx7UvE2HVtG
5nb9Igv3qxqtKRqa+Wv0JNzX3GbhtqohzAR7IEgkuR2Wt0SYT1VBeVuzkmHOr4nDfO11uqATYdjk
GaENTje4NJ3DuDofSgPiod8yQM/SpUZ35O8bHR8rzLQ4To2onekM2BYM1r5jNR0Kjhu9ZxjHbrSD
cNH6t2YkO82z86cxpq5w62zDsOd9AYlMI81jHAUXJBJ98WNmU4MsuEaFgfIxUnfET2dGqQ0VjRZn
QzQipBOm8qg/b1jGABghXnA6TUO37PDmm4CwgPgeDrbDjAyz5KTcl5HEVBiqLlDAotl1844/ZcxE
DhSm1+q2W4IX3CMnEJKfckrBrjG1tBPgxxN2UscobLQ8HulFq+bJrT31hxHtD33j3R+5CP+r7Mn+
TctOYaVCnfjXqBDmuK4JC8HGG0WphK6PP/+LWSmJEYCmPc0psimsUA5acPJyJgupUdwVOuqO1I6f
HPzgW02W5Jl3SbwDye/uZV8ZG806IsEnzB0vCYSr/mxILbi3pzmcEk/e5twIlaceWQrEf/HGv11U
f8l5+H7jrs7tQMiJ5dL3//sbX9KydWd6tEcGwflRcx3kGrTzwgmyIFkBZMGqzGemXyS3TpYQFm2R
E/gX6ea/uHj/mcC+vgf6H/xvlUL6VHl/fw9pk2bulEjYv30332L8P+ZGlhyp/IxNAOL4UIEHBbjy
6INqvaa9fgKVDRHxv4Dl/+fwoO/3AQg6wCanI+11V9XmX36JeTXPdpt7As9tjCMHZtFxdYErnUVw
VNnbsGDHrAr3yfBFc4WngBqbZstQ40qOlXYdgq65UNCH3xBmgWCG/apgRzcwVNuCZRpFqHGNCWuO
bQdwzIh+W1Mmwnbm4WRINFGJPXRbYb5y/WE4TBAW8qDyLt9f0vX/dcXy9v++/P/i3l0tdrYB4m9N
TvLWe/svH7vXO5/E7UQcXcMEyg5qa5sFpCEawtvVGLYTe4Gg0YycLeEJOGZ9JGOd+X6xULZPl1IK
osb10T4YjhyO8Ioh6AhsHW0dD3vYYOahN8fHPgbV9P3O/6eFz1cAsJWqfnd/lzp/y5f/1EH/fySP
tnhSCVb4P38VYP9TWL0qvP/tf79APsW98zf35z//0j+10Z7zD9N2eR3TYaZnoif+D220b/3D9bz1
OcAbuho5eQz+XSKNZxR3l7HqpF3XNHQU1f8ukXb/wavBT0c65pum6br/LYn097/ytxWV5Apy8zxe
k7eh6z4f+K93pc8Ao6pmQdzY0twTeEIjKC+zrQdFIYXXIjAjBH2JOLHhHvPOEDZzezD2dAxRKUsr
7k6AofrTaMzW0fRuqgFRCYOIw7eNvEKGQWGIqUX3hpOstWfV0vYctOfFIOfV6SG5McUt2PQ3vU5Y
jDtEMehiDziu6P1To6tH13wmMAYAFg9A6FXXwnD7rZfc5L+XpX2t4+kt9mody5ZRMP6cPkZ1l760
jqLLMJ6XdNBCz6w/MiV+THAmT5KwAVG7NGDdi68U/DLX2g7acf6dEh0KOz7eCVXmReh54Aw8HzxX
bnqnURdoNs2SSQgBAlXp0YesbIs6sF/HFi4j42RiH2ZosthM2F0PgaqolxmNJyl+Zfnbkzg3UDLe
Mg2iR030C2fw5jObijgc8uyh1V+K4Avf7xOKC4K/ERAYVgBMeupOhXLRljr6QxoP7U4Q0HVK1y/S
CaWWWUgmSHNsZS1Avgn6s90ai0Cmx9of4yRp5qwVmh7b+FZOMPqTqG1L+y3TRqLD4eF1S2xv8pT3
b1qWu2257Unsbt4qh1loUZ5nT/2eiMi71KkLT46PLfteO2FpCplNpHdmD0TFiUtCZB2N1TcZoBsE
4mDNIr2FS/dVjwNOlilbcM/EwcvM1PRlRvZXzwZSIj0JzVEah5nMbiRNQkZ27hoHP7u3cg/CNnOc
xk/o0iENPfopIwirpbjLg7uZkcGJYayCcwIssi6f65krFZBBQ/sLnZZhi/NAiW3QQwYqOfnwFCeN
vzcUDJ8oXWbGp8L46GNEznGbj1DzzRcnJf3Q1Rt1SidkBRN0NI9fv1/o6D9of6Ac/eWMwdOYGPtR
VF+Lr/1IlrjagfYZt3pMMHaLR6oANEBXdy4da1+uKQPG2J5Mo6wAT/knn0IvXRiSSD4WbZD8oTIM
a5dTrYSalCMaFH/Dcl8dpzk55y29K4SUBjNa+ViDh9hVxvxjmtDyMu5pT0E/XIQ75OiPeNScySbQ
HXMe9TSyxO8vrZxoZmg+eb8l7UlN4LMWDeXHYNAG7tYvtFJCOWbO4ZvRMBXvaRu827q8xC3GvQ5P
kOx+5r6/Fx0ip6wle1jZvgf5foJV2OrL1nSK3zLN+j9u2ZTuH8sL44ik+io8+YqwLd7FxRYHtqKr
52RhBgH0OMa0nDRPnb6/xFpxTGl6779RFmqlWMCBX/A34LWoIo/qaZMxxw7zgfTVNaYYUhDVnWyu
eKmeSTI/ZO1UbPTcUTiiXDgwuC+AqIpqC92GAHCIbedKV/dtDzt0ydwbn6BEMnedm4bou70bFJFW
gydqODMpJ8EfCVuxE2I8USCPJxMbQ0GFcOyqYAeaqTvObn+bwJXb1Ca9yYHuH+cVqW/ROzAr1qqD
12uAhJXdbBC+9qds8K1dO+gQcVYFhcvE3OsJ2f5+n6nziKVoxMTeLxvyCpgwV2BJGmzkyZh8+onq
d4ofMjwA1q3MZwQGtPO/9DyYCCrgS7xYqNIecpCEaBboQ+MZL4GonizPv6mFx6V1QWZVmTxO8FLV
5M2Hb0pFoxlFJGMc0j1cjGBs0bNp9HS08nOU9LH72bgTUJ7o4qI+RRn6Y/bMdFdX3oxUnE7pYDT3
jsFKo+H/ob+UeyfPylcnOAkGmMUuuJnXck1b9h3zJBd2pOlbNz5JFUXhLWcDTzM3786fWu+0EH/X
JlO5LzCXMEwaPVYEP8rG2ThBStm75JKeTCf/MucRS+/atHRGMEydwqzXuPoumfPj90Y0tfZVCSD3
syjHyzTljyVi7n1MHzqv2vZmIrn9oQ3ILTDa9mVuK9atRr1/f4cGMdt5VrpEVveKU9q4mmQT3tBr
aZn+aIQDGLlxYGwvNmUsuOqxm4Az1jU0B4Z9MRrzF2XfSbZVe5/DV7KhNQ9+t3yitLrB+19jWUQ5
w8VmON0E1iuXlujruTvPNNmo+zo8CHl37ZFf7sqF1n8b1KQkF9gUQzc2hBlCW2vI4woiHzDA3s8G
htp5x103xSIqbRjfeqFhY7bQZRMu6J248dUuIE8uVEsFFjH5QUqtc4YYvbZsa2ObTP1duyw+S36T
ctvNoLd4pq7VJH7UcUaQ+pSPh9zwj+SMeicGTu7JTdILSBd/77VjFZVT/qo6m6wiRFI7zS2tS9Vl
qFMXyAFkM9FprjR7Gxcg7JTo1NZU2Ys7FwLSgZoixD20lw2ipWVS+KegYazqyPKCza/jnBR3W1DI
7mGaffPUkYodThwLHp05suNC3cZlfZsEFT12fMX7vGPgmSNx38RGWp9k8cWsCXpowO+0yf0zs2sg
wzJ4SkdDP4xUZKwTZOIszPUOxSpDMwiquGJodaPvP+ASllsPmhiLEsqqNL9LUvMOU+zwSPCku6+U
eOhXQF+adfONG5TlFSRGmKY6HR386LtYD56EQBehWS+gouIP5QDeS4e8vrYGivksfyR06GR49nDy
iXSNjMnoTr6Xdp/tTF9/1FDsK7m1VBFjYvVz4oKLfj9hmN/pLZ6gwQYdNSD8emACdPQ87S4bK866
I/CODkDuWZ0D9Lsk2SvBIRR8dDXzW136ljLOCA6j3z1Vfk8XRMJX8OfiU+uDB0tzOSYz/uqdgYBv
35svZQ1gg7NY6sQmgezT1YOfxUQisHeVWGnQatyl+W2PYvvo21j024EfwpmsheAd3nt8u3cGeZkl
cmemc+Qs1dyy8WDRB1enJXEvVKfdgzbXdBQM7W1IpYyMoITnLwgRwkQtQJhf4hE7BLvQctbbx2Rp
SUg0x+LGjuFUz9KozqayHx0kz8ypWo2g3TmhSc/S6n/MpRB3FBEwxPJ4OvRo1cFM0Pkm0S6k9d4/
DzYpWn2bVQxL0/6593PYCtOIknchfhxQCrFSVfMsjbelN4j3G/n1AJCXSetdjcqBDc1IjDmoZ09R
YWXuIXOWx29iXwdVft/pQDhTc+9bvXtm1A1hy5ucS92lZ3AQbL50oy5ZtlzjctBOtTJrRvjBsoML
wb7f8BYsCKL72k6ty8hE9hBPwUWfdDuynM56bri/NmRBzdvEFZ/g5qBzkcexDdraOWSiWscQI/T8
Co9JYUv/fhra2yCb70ntbp84V8Ii8Kz+mnuaOMHwb7XiXGdztjPrzHsG/P/B0hdaddo9p1OH+2kG
bZJwx1GFye0y0Q2TSVpcwJr9/Ca4W/T2wiXr4YgSiyQ+GPsNtwklIrgZtIhMDrrIYIe8nXvrIZgD
wF+zwQCkIkYQZ7iL4rbGy1gQEqspr6HbikNKTERzIZdsDwb+rmgh22pjqtl4rGpeDiVefD9V3Wun
EjxLwqufdXPijTFe+nKGmkev9p/bxcM/noNH9drnMjPajZxgzLBz1u8qY/xXGhqpFM6aeeJh+0el
9gOp6XASszWsfHZnV6rmGYCJXxvJj2xsb51KRunMQm9XphvFc12sU0G18iIZvxQ1JJyOg07m9i+J
zPVjTHMwclAskpqo711WO5apdh13qoWWzC8liTeYmVRPTcJ23uUUxPDqvq+rpiUBVDGK5Lh9nWOj
vdhCcJTrUd0OmkuCFeLfgwa4zcwS94woLUcCRDMywDX9lsj4nBauc4+XX24sXD15pXzU1hI2n9dM
6MSyT14lPpcNUl3Pq0CuBsK8hRaqtmkwij3nPgxnk/GG5SIEYP6AHt4Kv4mVlUwUHwL2jUEcDV1W
ewvFfL4ryhLEaqlI3VkSGem1xUAoYZ7tFN3vyaqSx5wB/cbyxlec3mMkLYpDVBEIXIR9XBbr6htJ
t5MNYSjKoYc6pvHdUMT3feI4PDna77K2Mhy7NJuqI1pvks3XCE7VYVbnRkNx1GnmRgr6Kv5cH74b
TKaGdZXtU7HY38LqrcPMT+aoJJ39nKSyiRRXNNVd7Ur1RSYgeS61mds4k9SRTQJnZw9ns3ScH8m4
QOTNEMXoAf61Xihvnw6QvCESVNepcO/Tvnsagxq8iKf87QRjg1OwuBDF4UcdxmBemTlOK4IDqrsG
paL124GisG9MHf+gXWa3LDfUG7WhHtqMVvWcIKOSdBS3rJJILuOMFCzLqyNgNsNGo8LALyFuJun3
N/E7LQgYxbhdD5ImRqgmncaktC1YAd59qrSOtKXSCwWBbIygIcraQ05CRYGku0nXsHFzq/oqOcaJ
9zZbyV7iYH4uY/1Ws5nnykQizYALIhG/20sGy4XfWlYj5ugc0k/A0DdbJ6cx7bU6Ggos/poYeNRH
tvxR5pdgsZNzny9c5BhhUZb39xptuiozIBVA6bbq7tfS2815MKGqqdL9bAV+oNEeMFKUnX7SFihs
I4DzI4IwsIWQKFvl9vc5gnkjMQk0Qe1M1WeZoVHZxV5jGrId5gF8JpEJWZ5Zh5mksMivh+mAuj4N
m1mijxxAolaVuTNcvzuBA/rZzQFJhrOGdqs0zzEAVCjkOU35eLy1y247ektwHxTIOIcqf9Lkg4M+
59H1RYqXzbhDX7ic6qF60NqKEQKqKzdsiRaZ5HCBADIx6PcuVeIGt4mD6w78bUBqNtA6GyC996VX
3Xw2c9EBXARXLIvmpFePY6+sUw5W4xybYtu7hThKjamnb+JXIU3lrITm7mZlxU82urnEC5gCLPVH
JzG+ZMZd2XrJO349ujjNbkrMGzXEDP4hsJNaopPFwrwelWxOKv2643qx4bJiyunQMTNFbdwDVVbc
vWOmH4Sf7pXN+CNxvRZERe+FkLHOQ+V354zEVpxIFIi+epqDeSB6kwm8CzIr0lGrbU0dBxKSHvw7
RDQpL2Cy5mQfbNXmVjL/Orn9iIFY9McEKggpM+jCbBfAZtnv83nNpTVL8rR0zTwx4sdSMVVULki3
dhNqiTBXJMiT2vfiooS6CISIkcn13rEFhPWPEQfK/bQ4iFSG4cuYhqek6u19ljsHC97Tdk7tX40e
/HKKydxLQ/4kkKI9Jku3C+rMvXIYxnbAXA8ZMDZzyz4mABCezaD8hFnqH5ZgoXg1VllVT0vFhRdD
EAAnbVWeewNhzaD6+jMx1CNX4s1WcjxW6ZlSMLkvFwBNbD+0Eoq3pIPzXc6vsVgcPOmAAebGlg/S
8o9BJeaj5mUX8NIvBr2PLaoltoOkunV4xM+aNgKkbZGhLp3v30NjD1VgHoWjup98QVsOG7Spvcck
syIEmjuN8K8tegLu+GEEYg7McKJcuk1TZsf2APxa0HZyNbXPba4os6oR9XH77nqSCMDcFtsElojw
suWh1NLHCTzcZm61eN+/zQhBOL73O+IZSLHWaAnRaFMbrYSFo+0KNx13Isd4LLqa1a1Ll62WVwck
jeTF0lyJYrnMmDUIOuPXJIkjo+E3GJ/NIqvtHT6wV9ixrDdTxVbYm+2BaFfM2ON804++fcfS79wV
oFvg1bNRun19H6vKP7u6129Mzacic6aoaev03UyGIweq4kPOYmt7MDz7tEmuMrBSKnXw9GoCbLyQ
5821pROjpl4hmqL/4vOxIgImv3BvFhvGojgY25lOqiaz45B1qC8W605pmIMaX5PRhKYl0omPOmBh
61ChabginFlR1hjJoeWWayp8U54djlb9SwpO/QYWSuROQ0QSTXJnM3Xej0XbsfsDCodt7FyJPK+3
SHdJYvXNz2JhkNCIa1EWEw4NBW6VVdknidDF/35j5vEFrUh1znyC6q1ePuG14Pl3013f248pGKWw
gcberuT+wHmq4MtE8oQCcHKb5GFYvySw3xuvk/cOalNwoIiM6l0xwrL0B+RmPbljaKW9/qRAUkCD
AcsHwGIzzOJqKhLQZ/iuHYk1oSJUDTsED6kbyE3bMpoG9zduqjr9oQ3jBlX/q9HbNzA+P6fU/AAN
s29jR4Vkddy2Iwwf9H3+EnRRUgzWM1d5IAS1v2Xk8j7F9iGf6HXL9B53Mkqv1aIIb5nUnjmklfHD
ATErqRWdANtH8uSaoxXiHqf7LAivtMnJA9KXQCgQHNGpeMJyNm8n19zkJobGsT/TtkYjx52IuqiL
eI6fxThfy6J5TogoiKpUey6LIaDs7BNat+hsADTzyPXv1myJaHCuXkrRVKVjSg/AdXZDkObhlMnX
0aSwFnX16tAb0ag3iPTcN3AC+hIbpzHxt+pqeTfTuyRZh9rFG/ckJphV9lxaYle76h3Varo3jfgl
iLOf+ZTb+1zTz/Xcjwf2+M3IBmCiWdcU1KbFRL5vZsaDQ5CMpEcRujiNorxAZrDevHZCe0V78Iym
5q1Y3pnm24uYsUwUjBXpENhQP6S5t2fyIYSfPduVOv5f9s5suW1mzbJPhBOZifmWBDiKokQNlnWD
kGwZ8zzj6WtBf1R3nb+qz+m+7xuFHbZsigSQmfvbe226B7CtmmB8+1Ijn8sb6Ult8vsWT2uJZokT
bfFEkfzs0Qc3qUFjxDLo227kh+3y5U+mOXdpuHjAatmwTzio7yzHlylJm9KocOuAEKF3o/7snenT
1ipkY+SDtOJRO89wX3LNPEvp06NgeXbXEsJFTW6m+suKg/cFrLTXUEAJhf++JwGEP9U4s2dQLlxd
tz5QtnNWeNNBp6R3faiYuc/4N3JpY15CpRkasJoUlR2cdW65lO17kDqPtsQjLRZO7xRrnGfGIZIE
iYEdegSBWSKzcJimMSspKWmJz01V/QptNnJLHO+aeigu0qZ1cPkUGbFJ1BR3J5L+TFX9Z2iMZGmd
cYt+95CIWR5ppCJJEycenQ3b1rH1O4s/YmgdekFUgpOq2q+gNsfrQlMctP1f2EeGN3YqGGnt4mLG
0LuC8dVmz701tDBC8GZnV+q8tU2Fn3Os+vo9DQSWbc2GMz4jOdTa4uwcfjZ44oRTTRTvmeqs9YMb
PFU1R2JGam2ProntOARgDXVPZ1R6R15up+n9q1PLE1k6u+7zd/wpdGJqf4gB9pC+uOKyVV3AN7AZ
NWhpostnHlRTsCNnCZPBlgOZz/4lcmG41RVUfNtGtFHZXadrzkllw7ApB3ZmWceFwHijfsZBd5wk
6eGh4DSLefnBGDAQpC22lzji9FkY9Q+OZM3PxKo4t04D+ScTDpkJg2A7BTXvHJLXhl1jf4CISO0S
aQlHN2l6rB7Z3WFAeNAWEkFKo11B2qgw7QpmBP04b6yoJvTEwXMaivuimm8Af5kMqNV6TpNF0RqP
FqacssyfxdJw2nadmDXMIFExOiQ4Yfj4dak96CXQMx68qsJjgH1jGbPbIjqagwCMbpN7cub1BgCt
4UWWE1GkE11DKC7HdljeAyU+e1XRdDxxSOIc88njRnZBiT0uA2/RfoYj/s4husQDSccoHeadHZKN
aFuKw7O2hvYZ6M0Og5W9b7n+COhld+SMi2PB/sDpWxeSx49oDvj4AFYOPfF5fZxj4sd4Romh06Ib
/IHg/meGJPZoCsY5bjI9pqutPU5ZFFbVyrBmAigxzwCx0MJoNkQW6vcJDDqWqfAtMnHgtXA96+nx
27vbKvVhNSF4y1h7KNL22E1lcsoAG6ztHRs6FfR7V1WfXBE5TX1DUFVwJRZ6lIVML4XLjoLBUrgp
lu5lBEiwmfulu9MhoY14OMbOoQg6romrlc0rnXQ3qy6trUOsY0Nx8IZJEDt0K/sosjSiaZ6AV0my
elqgEvXxrHYDDqE7u+q8pbNfKEHF+U4liU8Aoz00sTrrAnO5hlyma+6nW1JakYn3MhqGnY4ecJjr
Ys0/aKD/liHi0dQGh/rYWyPHnHGnUvuHXufPNpqzH+BZ/DGOCbF4RpxBvF9y9T6WmIGqJXqRdPNs
Eqmlh8bGGhnHKnyXjeNbU55fqS04MJbc8EFQwdpEhyJ+G9hWXhIXwBWRKG+xaP7IEM0CZIQlF8dK
ssNzAVPngU7wW2dKONLuRWTkpvGM5Hwon5MgYD2qKBkLLGoEaqA47tTsqgktweB/AqVqbaup/CpM
o9+V1u+xIsyRV0YExUMDtTCx9a/za1/zjnXwQ0LF/G5mW8gs6dCXCsQDNnExLFT0BpQQdmV/65R4
n3lxuwAOJp2T4+/coqWcjq/50aIvZGh5btVTvTPWAirT6tdhCKDEjBJhLLIiUv3jrEqkKojqCX+v
SY8Wo9eDUThHJPXFs0a1D5m9bccwn49mW+2qZMhPcux/uERI6ax4JVI6b7rJfsaG9UIr1ZOV2H5c
tQcYxIcwH/NjOIj0oRq09IGCORKAwn0C5y7OjoEuF1nDvcljtdQt7crsy6ouOTjwu6FjkRV2fLTh
BJES5SiNH6F4I5GEoY2Hd9o6D1NeP7DVrr0x0o8OjMl7LYXTGq9Blzxe0wvqLkc1acxAPHAPswGu
WbdYaLatUbG7IC0NNGA90M8BM4KOx3neeyN4Cc+s7p1ivI4Lp24W1rmajnBXHwddsC8kotj/isn1
HQqYDICT4n0h1rQmPUWzMnnfYnjEnNN9bMaO1yNDOiUSBYxtymn8dMQrUFPoQBKaKFRO+Vpgzuqx
kaABixjbH4bU7crzdzQ+nvZgBe5zakz9xWXEkDe92I0BJZqUFJ6cVJOE/1kTEjc6tTZj/6T2sorx
SB0ZcI/BxFc9z4xUPyc2Wy8x3y0aE1FKu5im2pPHEDLbd5JHXYQNE+c3jnAwozzWH7tufbbH0bIX
sEAXaF7eCoEwF6YAjA/Yw3NhRt0nBFDp2Vjpy4lWgUXyhC5lO96P7udAFy3IzfnZKrlQQp0008Ch
knzhVwYZDfgl40kC9K9m8qdP9K8RI1FFYMCfMgpZyM4DiqwQ9eBLcohN4HKM0n60Q/s4w3/JiZsT
1XhFX8tPnd692pUcwNuY15hTKbOWXL+6+eLTJPk7BT2zoRBTO9YalNFppMUnx2xZmzcpeY62Y/Di
LM5tCgguzqFQd5UDtNUaDU7GA9pnU/4iv8fRYUmBNtiO3Baqg8mk82mw3W1dEflxP30M0oLuWeVe
ZX9M9G5t2+zDlfNhcgCjjtGSb+1SYODsdVp38VpuwJCuDs7Y9EotuR/yaOuqdmHacHVE8Mg7CJs2
eDAjRb912h0GchDNuABFgKq65fqls3TuHrRwnVyZzsymuoLtTLhwbkb85/r9PJf23nb6Ly39QWYZ
Bdihr8PS75cUC3y/lB6eD2YuOjGr6E3W2zawOVy2BMOnWPPcDHLLYD4UThe9TUsDOmYA4NplDYNq
TvV7pwAtnZvTDqbEfTItv7WStI2Yx9/8QOZG6L22j6j3FsXNfVyWcHxh4LUzLae6WJ15TyiYqkHA
Ho7BgdYMgluaky4sOPWuoz2AGmDvVEoQTB8vVt1cmdbWXtBFNxmHtDDRhCb1iV4p0z51EU6YPEl8
RasnpfDtj4AgP3OOcY8rMPIX9iRMWul7pWZxExXM5yP69+h73eeWjZCRwf2a7ZCD/wRsAo9qUFLN
J2HD+2hAtHRYDupYMx60cWHTrerrUEZvjPwsP47fy9TVsNnY1ywwH2tShZrQb8Qn2WQalEaH2Bhw
0FW7Pg+f3ekXECMgtbPCl0HtoMw4AVqgiT3dBcUAKbWB1J2dNdzgnV69pdFsnldvE3vXjG1ROw4+
XdLJRgMj1XNF7BtB6EOv+8qDgi7h+MK1sCKL3Iw9DqT6KAWNhnKHaOJ4nPbSuyCa3+DkX8pizM41
5JMpBJOUddYpjCVoAY5dxjRhQaEWUFpdu+vjZtwAIrjvcwhpFvMnasBcKHNF+95HHJ5AuFDbx3Al
sI5TgC8pnVlZnJ5Vc3I3oio+1j+Nx+liNPa11twzBy8faW8Tylfs356lT5SooEiM1s4wMOdE4+PU
ta+C0eYSac9lN4x3WaWeBUWlOSs5lnedUUUL/hxcLfHl1rq5cT49B5nmg10jXqkKMMh0XITQC2Do
lTWp1QF9YAhRZjsJriXhBYIlviw9g4B1C6zs71leTCo8nq+DFTEUCz9qDtcg7MlGWbGX9SYW5ml4
miSbpBDrqm+IrCZ0aGX7rDWpaksT16/WSm7qtJvNnFOY1bfC8Kmb0nxEleWBkNPFBjixC+IoBhD/
ZGL78NHEa2o5i0sQtRHzIkXGhG1XvgKfsGoUAwapMS2vwk5dlpSZo0e23KlgOqd8JlvTGfEOo2Dr
xfgxzoydTQMxpnUmGJPEt9C+vZR6PNCj1c7Qamq9ZXFos5T7rDmQ2LC92F0qP/wZpNOPPshSX08M
jT0R+FGrOWWgaljlzmHhXKKZALYgGAMn22bZsulTHSYibuBxrl1hfoiWj8GMNardODTMNWI2Qfdy
aJPNLAbr2Php2vT3lryLGpGTpWk+JpnCHQkolE+NtDkrEV57ECVb8GlfcBQwxYvpdwQ2f+CopieD
u89Czsh6NfSPlnaoMEkdSgWSOZHZIWEIM5RNv+3KYg1pB9tU00fykgLX0bxlMmnfhGHuKVYnj9bH
pAnKaoAOJGNSKd0VM2N8VEHM5htIQNdcCx1djDv/SemrdBMVB73rzr3u7NuMocIwQTLi/GF4ZZHB
NS55ZTbRPVw8y1MStDQO1y/9UsyemG3YW1i/QbddRDu/UGTwkhDABPDX7TEUeIONaJQNcw2S68Mt
VXQYPrvZeoMbURPrwL4zxvKW5QkW9hldhOavz8ihoiyO69Lvy/oPZqJJW4e3xaR7dEKsMCQu9TJ/
ARow0ce4Nqk6klld2BKoovw7iy2/YLzMTqtYzI80mWZfY5E4JUy8fJqhjTVjR3N4xPGS+wkCUvFG
dyrEn+R3QfVMM4b2WbeYOrlsAieWq7WU3OdMfKSydH6lOK1t5uHdjMh4iRReUXpkL+bya/rXJrO8
1CK9M9DkUZifCrd81HvVQnAsT0HDD2CE8GvdUOfw6U60YNq2cyh7Lie2Xc1Gn6vyg1xDvSkbGit5
eh212N33+p/ESYyz+FVwPvVEr5n0SmHctHJFjgYLAg8BvFypWnZhZJLLpXZtkfJPPIGeYvD5LEWA
fGDZb73R7+Pckg9S6+UD6pzEzYwwrDMWZrS3bANGcnv0dVDZY4YFZjDfRAyQg/GtIKc6RwWL1Gj+
zMEHXDP1OLn3MVmSH6wT/Nw43TexHm5mEq5oKo7yQxs3VRqXWMS7egPNdp+WfK5VihYL/YXTksuD
DN/ZsskS/bWjwJqR4XkRhP7nqX/kKsr3QwfZtg3uMq1hc2qvYi2DprZ6iIfF8qHHD5ua890mbeIf
NuXftJC8NFN+7dCJoYvQYcQy40eM8yDudTDLkgsfQf2EM+phDuZ6C1iC3Wl2my3nMtTFz852sq3l
UjFkKhwr6VT4Fsg4TVmMo+YV9FUR0mvhZUAgwF8a2KlnN7/aJGM6TeGoECezNU0eDIAYaSt7HKYV
flq5DLtJqE6Yxc0ux3Nu0SyryvVkYLTAnKil5fIGDx7UNmuql9HkxllvdLe0y15g/0gKRjL6a2XN
hS147s3mYbbz5ZhHMCQSZSIu9zxTBwyH284uPwcW/NMC+CjToJXDsYBsoQoIHAA3hBtccaOUm1FE
RKOaXdvkhyyqi4OFrfKUWugZ0KLY2CdHWeJ9cburaLkn9AXc0FybjNZI9eO8+syjATO/AiffUFiw
M3i7wR4FG8VBHRav1npVZEUYiBP73mUD5SxtjfhXYQ1zKgSWiFtwdo1LkVTH0gbKHg60n8YmCdU6
/woSYqqcpCfxs4kWpnPLhJf2ZvbzcG7spjtqxKSbcmB/ny/WlmcbwSgaoULXMQ4ZxpgZATeB51Wa
g/So6tsOVmLekwvAxIiOxpLKAa7AlsdltwG2Ti8h6DJGQJzGOnYuC3OzeUpuFWRHRJjgRbUfkoTb
X35gAIeQmuPW9tqYCWhksFmZKxMuql3jnVg9f9TgHGMj632RyK9lzlM/1Fer8tqoNaNT1bM1HrWq
M495E93jb7N2GLhpnWpE85y5Kttl3wRHwfXyPVAbMBCGZItOop4gLgY1K0gX77Ksjo6m222/q8hw
RkFirBHnpujViJ9sCYqA+MdN78kZfVs8ixo8SNCqg+lMNcdDhSa/mi1ZCa4GUbOd66QnS1fAndx4
OnGHXZCeEVe66vkbozXMHRF1ui1NtEvbku0+CBDAN8AWIcCZMzJ6QM+OUdWnwLLRJPktqJGnsaGB
ixmO4eX23G3+cn8vU1Od4qG7IXbXu796uFRTQWMNBEGwZVy2sKuZpjLJIHlq9o99UM17Yhz6nODs
qB0ysu56a+Z8qvQ60tssXSRxFwNaWChaXrX6amAI2JUi/gVA6jCO3ByWZsbbLILW5s5tTbT/NyCY
egczi7gZDRFJjDDZwrZOuRDbPL/1rMNExVdTabn6bgkFfpRUfPiBE5G7HQzXW5wh8cNg/rk6MRjT
2M+L6AGQ5bg56S8Ljb1tlsSA89ynFuQdwDEl4Gnx2MnA9Ma+sH1u2ws+dLp3IvVOBlCcmBfxpR6p
iwfCX0V0HhshexhXLWA/jJSNl+l4lrqlonL8xAAMyuDwry91Gp244ab94mTzaUzjN6vA8ioFObX0
PILHsfpwOiWxBH9OaaGN54QWHNaGeLo2TvSy2B86qS5cHViGM9fY62Zi8eAyCTSpP6E2uCyzM5Y/
N4Bvk9GTgGcZnklVG36NxYltJs3pc5B2PvZBoAwmtm2Qn6+6kvq+5iHnUgZ8TNDdT0EawIfiXVSF
rUE6kHKLJrV6aSkr/cyUWi2MRQ1PkUuiC+Fuqa764Ij7w5mA7cy5fWEBjNcuqvlUZkz5nTIxdnVX
37BOj36c2zeX44DJiSQfu30eOsE2K1A15zk7ozyDwUBmxHS1lU/tVL4ukVFux1J7s9oJBAlcPYKq
H9/OYZvdx19e5xkRdW8k7iMHBzZP8wcYfMIB3ZLuS6O/aq4bnhYBGS+8x61dYMrswL+yFw7DJcaY
V0ywl0bjBHEmcPncsJ3uSM/Wu54lmvGW9DQXKbMyQQo3wG2+7ypJgnwzqqj1KxGdNSN40Pm3iVlx
WX67nr+/LA1F5Bn0mYkYRKc92jU5ExRxcSqrOt8pZ37NpDvs2HT8GIFBbVh6wt1sRsFJUzjwAFru
xzaXpz7AdzeLOx7bGJPXV9uUuFfq9UoRgUjOxhxGnkjQxicLQHPKHRBJvT1pdcg/YRJ5ga1D0GNd
YgBBX82F40pdBm+Frl0C2DrUAlVba8hvGfmEnQxJizO50vj5hvDLLUbWOZhoG7K63L0k0QcLUS1R
2qGr16s7MU5pyEsWq92+i0LjoGYO+xbDn5HS584MKWFZDJyXen502U8hzE1bEfSELYPOcw/xSvdt
+uk3Ajnrvgm63GJB/74BQ51HgqZGJpkaYnVMHj0c1oecSp96CVBbA2OQ3vfSBP1EdTQEyPA2pAxU
aQQPsX/sbMw+G7dqud2MEu+VnXJG/S9xqP+ryKHQTYfozdp8J8m9/C3qF7qQDFQ4NTjUk6/FNFaK
PvntwmKYNEemsUkGrl/AVsYJ44lCQmFqNlsfLjLe/l+/Fr6JKNM/ZTCFQf7RVGRHOYoo828BvCwa
ZngPbXkAXoBgZBrNLptzLEepuKiqfuJE4kVQsan7rSukILBrstPhBElnwbdchq9l+ZRya93ZcVrc
rU5opOZbFaXpvYVSBjnXS4w5Qn2aAn+MQAzZKtIgWgACtaE/Ma3TT12Wdx7BAtpmDRsTZcekU8Yd
raVOMp8caIX+mOb7WBrpreuUgTHunvrh+A+T+08xCOcgVRXhy8VqxJLTc8MzjxV5EZD8742X2dwR
CQi3eILFo1bFPN3HwTxmKVMDE0QsTzv2PyG8uufQaJzNmMgdl6P2s8TDq9fHclVRxlq7VxPDQig+
gIMrEf9YXLaW4PN9rCMkVMgxJoQnj73RHQNRWVcjrt5UM+Z3YaSV51jnYDMHxU2rGueEDEGsoBkk
vdpc51UT85g0p9Yf9HXFXBz9Ktb5Ip0cMGm18BURJQuZmXPq1nfk4O9H20aFaZlKYLkFwJoFGNrK
xDkKahWYamfuXvEo9RF+uj3mB7krNfGWEZu/aaZzM+psuZSI0V5XGcqv4wqWBEjVPfasVYtuPtOg
CM8Tbl8yEuAlpMq0O5TD3ywV8gSLmPl9gog4ytw5G4G+j+0RvnvBQ7Ccu+mCU1Cjzse8CsCsn8Bf
yMw/skoUHxgNAH5E0YGppfnhYnr0HFW9xsGU3n0zRjTqlSxqU+8IgLLQIy0CkVfPSiPnlC0JfKfx
YFd0cONq63AIGsuP3C2bbVxlf/RKqb3IuZjIo8z4p9Pm1bW7d5nJ7+INxr5zJi6G1YCjCPKHfv1d
Yg3g1b//oOCCuugKNqpTlQLKX53VXC/2giLItJ9YN4G80Kax/vs7v7+H6DaKEayPv/6isDXbs4aZ
si8LVQL7WXoyOiAnPVm2zdIotqRm3DPVMVdStDvd2qlpDobE5kbtB3N/KL74BwoG0ZFjU8kd2uCX
5uypnMv6UrogFkSaCO5KtNSFnRQukBTyAbuZp3Y84x3KH0Ruh4cKMA8j+fnOdUd3kwG5EVEHjE/W
zQ7a6VetRYqVvWUFKFExSHsVG1U2xo39Jq7q4JrVXPp9H+D7jZSxo+aNOBRv7BUiXkZAI3UuoikS
duKwKE3Ewhv+8xK6pZuQx4UE3Qek9oZCbWWVVNfU/FOHw/jirMF72YV+C5bTx5lpnuNEgF4k+JI6
IP6tDIevbSVogbP96YRlc3DUYNwFYf/UamF1mQaLOaacdnGl0/JVNcQW+wUpr2wyj/esoZ5gYZSL
kKPhqSBKtPjBZG0YdZSnqNDvE0uMJ70sfbiX/TnRm2+NiRKGAT5DWEYAdKZxPNt0w3gMp+kot6t4
b1vLJxJvAxOJgm6qag5ORuezGSLL/OuHs6T052/PZtu0DMNxeNQLYrF/WyjSRqrAWtnUOAq2bH0h
bMkiOQmVJ3fmqAIOKOlXw3VMYgZCoHLiEv/7lHquKeI7NWhXWXNQKgpCJMxa/qAm/puXqNYk7D8v
H7xE1zJI8dLoqv6+ljmNhciHB+owyUT3W6pIt6PDAA+vlzqLDHgH5cXJV8CjHCZ9ve0yxe7U1LWH
IRk9KR6zAuk9Qj7cDvSH7KE/2TCk5m1cOuYWX9Lamca8Cs2Qfk429Eidpfo3q6AkOvy3nwLumOO6
lmMIVwcJwJ//lxR6RZWDLWaYgNj96osRmg8E8DYWhw/PlGZxoaelKgd6OghkxVa9j6fCYKKJIY+n
D3WcbfViQO0DfPTBOAnXXFlr+HVzMmH/+pIw9P/hlRoQAlwlbd39b+83MUQtKIMGJ3wCpEXB9PHa
SlgH5YyQwWsSMu34awqbx7pzmrfO+kUNQ0flRgv/tSDY4QT5GQxg4U3BoO3L3P1RQI/8LuFwMHHD
SmSpN5saLE2s1GYKcg4sRWWyVyVDBk+23lS5re+HEa6Gm+d7xZniR2BNX8Ny1WZneqyqEA90ZhzC
2LVIy2L1Fx3yTmpjjEDZj1GTDo1gkvf91vz/QP6/7ytbA/T/50D+hbKysm/iv5WVrd/0n2Vl7j+E
S12vrawVJfK/0viu+Q/bpozMcuhT/s8cviH+YUkpLaFsbnjqlfh3/ncOX2BCIoYvsWxSe2L8P+Xw
lRL/fLULPEeK/k3SN3Q56TjJ//m+bKSV1H0dRqf19O0YIVPEott/nx+ySOENTTNzj1V+//277y8Y
UXyGVclBzGl1HORvcjHl6fuLU84Yr79/KcDvbUW33Kdx7kGNgEDZZUSQnPK9EwFj0rBo7iSE9kjP
v6yWlDuskgvh5008kLyeV2Av2s+Gb0/uQAR64aS8werlNcCBztEqrO9EERH/HastBhnI2nK1jvbL
0zBLmPfLcu57cHZWarnHQBNwSR3izRLUUhuhyVvS9ADqMvFSU3pNU98a7dOKTP4hJiIB88gcNrtj
KHgMiuCTQl/LY2W+w7DawsrbWcysNtZSU3IBiH/L+bHw4DBYG50pFOlQDItBUA3+pNE62oWufoiO
QyODzVgTYXVq1Dyk7c3qSYjboNtlLonMIZz2rEjXKYw+JGU6G9JfxXaqxJeunt1W0to4F0QftDn1
WwwjG6g1zGYc2NulgfUpW+mo1fBS4enadgEitqPmHZHCSqeBLQmTP1g8biltTscOL2E8GKnf6TaF
ZuGDU83HTibwXy2kopSuKKNuz1L1WBkWv3UWXFrgYGNf2OXK8//utmbkR3z+MrKIknwLGdrU9gM7
MwkLj+2am7bXRoNpz0g/ATfAK7YX3g+iF88Lc7tNjH/nBEPslJe3RPbLR6t2Uz1+TW4cHPNAEIG0
OppR2W9QUQ21t8yemAB7lUPvb4kjzas7BnpuGAniJOXkLzbxR4cS3F3eNTwKNapDIy07LdPj7BTR
IasYq6a28ezmDdaZTjsag4NvBV8Ob83Zrkt5Dk2dZ20OqpIiJG+UfLy4LtDaeZmgvAAn7yfMfoxK
gavaTWvt3N5mNpkOVIvgdCEVA5l7CYv5CCk59tllMDnHuVMmKnp2NNsv5qJlaWFaysoOK6nrtKtQ
vJkpldywAX9OPXYmfM7ONnMw7EqrIIzmqRFnNYwiDuQMkfdDPUWnogXulz3OUYaXNRUzbjujp9bA
fAEtyKtX5kkkY74tdQytw4RUrOS20/XmxmFY50NDQ+q4zxz6eI7Q9+dbRbtv7xi/s0Dm71F7bGvz
3Bv5yZgJa0jKxQy5sG90nsOl+CmLXnpBHBsHEAv0DZa3sMJnh3X+4OqFwIHZzxgx8Ovq8x7CUL4z
IR3vKfd1nZFPL9KmTUfYwnOjEvghXjQJknqIkenjrLov8zXPQnFgN7caWUF8rPt+CR/0ydop09pZ
BvL6mqaDU7WSh1UkMOMmh4qzw7Zei7crAT+WjfuWUPmuwj409Ex5lO4ezSxKL0rGV6pVcCtsOSWP
9/n80rWkxM0Kz4rmHFSuhU86f/3CBAoKmvPTHpxjO/b43IkElbmBlYkLmfrX4Vwp81NgJo+Xstpb
LZ/xHSc+WFr8euPgnjqGMeNzTh992jDRztvHQELjtVDqSd77NDx0W1EMxTbrNXqWc6zNufkAl2e5
Dm37pg3Rj8RIKTkzytlnglAem8DZ0QzkwdL/BOD/Pb/e0UTmq3CZ/ZBaVTrGxUcIgRIfc5Cv5ibI
an7b5X+woZ96WtaDdA7uFc0OG2Kc2GFTOF1sEnG9zYTmldCcTUB9x7ZuOgMX/GoCqmn1xQ2LktVs
M3u8dFp8MBcYa0YmcZpbVz0OKmDaVeWnfftp5HDtS9f9imvjra+T5qgK1P9YVVcALvE2mhbGBkpU
e31EpzOMBIoE8ac5to5R0gNDnOcP8B344qvlgGeuPYi8HHzq+C56qJ9BIuqsRNScxb2CsDoyYEnz
k2qoXMmISDNMbPTgkNii3FdgzjftDKasCud7MoHd8mpPUOSCVkgfF9HvEQ23VCwRiH530Vg/1HZY
H5Iy+10P8a+kcJJzMET9hrHVQNb/h92ljt/MDp0HzsQvGKIb5vIBz4T7pUF3aqXl7isNljx5PXPT
xBkZdjH+YT9c4hA3LmPrzru4E16Glw/z76L5xdQgisQAa42nuizN3/b4asXZW2dTOTnGrknHDaum
Qd3AlmD2V+fmw2ORDDfo6Y7nuBOwPN09twvoOkOK97i5AwF2oYSAiNbkTaDtmBDSkxLIk+SYx0Bv
DQ6ErmfLFQtQ8S51w/ArN3+EeRg+CUblZdvyVMnvZ5cyGrEg40+ueNXbxx4Sho9PPd/Ebl9RBT2j
JX6iX20khhxaGejGmKlDF2We3iuSgpu4TtFBJ3tnk2AwprDl9qulj73jXZspHNUzRTbKZXQpwN8x
oaHpIrKmF+jCb7FRoY9yGJCj2eAw6t9LR+l+KbqfHfS27WKFFhNCe+QslOxaWYJRmApufqvlQLyE
kFdbVKK4pW5Dxm+6TRG4aWm/oZRSMIFU5zeJvkYAgP4S6qjvY7DkuDSC+DK6mW+Ow5Eebv2hlKtF
Ei2DCgIk8WLF2yK4eRZNoxae7ZNJ9tC3B4TutDKBwbHZQFVmpWghSrPWXs06OjlrRJ/zXcSpM4OK
po/eFLpEO+0Gm4DZHuomZIBGPdQO79krGMA3PYY0PbeFL3Qo4BNOTFDB+i+oMp7VmPdaWwFHVum+
qGS2VRbP86qwjwRyb0hnDyOX0dZsSay33MaELX/hn9WNUXt2BbFOfQhpuOvuCYlk3QLVhuOEH8XY
Ztt5eUsrbl5D0V1CxpewetG+seoQQIYm400Oi5ltEu2EyQK4ZQGZqUsiQqhs15JDS4v1LLDb4qTR
tL4RpTwVXQYlgiQuKvZKtyeXsFAE1Mx2zPBMfsUd+4yAJumEMd7exOVVwxkG8+6Io0kFt2/mJc1F
TkHhrSEZ64uFqjgzg2KEVWuxUwgnSgT3oIoXv3Np67ZXrZcmd/oW2CtsozdN6m+8yhkX4MKzmqz1
K/4f8Ovu3gg5iPUDm8gG5aayMaGluZmcuL1WtixTPmTAI+byYGuyWntMxniCOfqdQU/sBimUVbAK
NcYlKTvSUaWPZaXAGIKgFJa7S3O5yxckg8a1aJABmt9CfmgHXQJbk/eJi/VaTEEGlcL43ThuebDo
dVpMdiy9SXbSVn454hadLZF6VBGetCGn3Xvs5ZHFmytDR/JVQGkd18HTUx/0gQmJq+Mrz/uaDYym
vsIUVHcurXejM2pv+u4ET8djHU5eWAxkUUdj3lX0X7LmELejHBE7UU7ymvdzZvBCbQiPzoxspCba
q14Z75PiWomN5ry4OYGJ1Hwv8LL5MwWez1Bqhad6lsfv3xIhwX+RcDd2tWAFcd2HpGdzOpvmsePm
8HpSjFj4yyfRGAXG1ni5A4nF8ztznW1lVANiURPyFCxvtW5uOpVSAD4M9WsetqfJqkzfrPFksx2h
plYUF3wTgLBXtM5ce3X9qImxwl5jRxABFmgSHFNaq07OVmE/SM4Y20CDHMac75QTvNzkEEC4CMvX
oc6tyxLEVz1fflSasWKRNOMMXCtUXu0g9jsjiCRgNORTk3TfBoQVXNoGqSNNPyFSMWyLKIH6D/bO
Y7luZsvS79JzVMAk3KAnxxt6ihSpCYIiJXjv8fT1ZfLe/6gYquqoeU8QwPEGJnPvtb6Fbynf0N4+
C6NzrhiI3PrS1m74ORotf17Tp4Zx3dfXTkzMTYtLFGPbNm2tPZxD5h8uwVam034nkY1RNXnNsw9O
ocGES2x6gIKOQnFHPEtnlM7VmC4oK1I6dFRO8c/SADEfJrN/bWP/aEbu60yLDSFPRD2zJPFMSteT
kdPoZKAb8RNrN1RosOnb80mvG20BC2vwRVBCr+1wYTdr2+0S/oiqeT413ToJmMEwcXhpPJHsW5PL
qtkNe06N7yiCxX1m5Ocmh9vKeOlodROmuqpwTsKuDhAfyDHcR+Hwbrt0gQkcou0QwW0iaPNRS4YP
TLqYg+24I27vYQib7jmyHfoX0UerTfqur5vpalmSMyD1szmfFoH9P+1ffSCG0CVvdcrj10TfrstB
I8g6lgbtZvDW9fIy8K+9zQmd+iktftPUS4Zr/vMZeafRkxRNIEfnckxHXr0yB9PcZcQ8AitFxrll
V7KPrj5iNWvM8Ng48aHyaAzyh4ONDr1308FhPGomxFKHM2M9tE9hRSShXW1Cg4MUeRE935n9aPEf
3Ki/KkIQHgkl/UPt4k8RxrwXXvug6UR8+5Mv3vLE3pZJuY0TrfgwExr+g8GhXdU1I9yCOIecI5k5
8DYcU+DhE4G58W3Tmdm3DhXpqrf5/pWhNSdrGrK1ZgbkRVr2tkEVv2YcXqxNju7NAk+WGBajBMqw
toE131YO1McY0z/T/XCv66TzppN1aHMuq3PZ3U7j8mpV+d2km/3VIAZzF5sd49lWrLOykAOrli6v
gJ3ENRkurzSbt/O9OVjjGr/Oc+42YucwuUeT4ewQUpDWABMcVIGzAzc77dHhomZ2zO+dFafbCE4T
MhhzXPnGe+t5Gcdp/jvBQR41SXxtDMOtyWSbUWaqIQMy2+MQDN/oskCkEB2EuFTi6C13EzIuuCrM
kcFYXmdouwOGlmV4XeFPI5fF2ZI8siWy7jGG9E4Km4bQ0TPAvVRUALBZ1dd1AjJsbJ4bN4y3PueB
3SQca2fog3HtkeLTgQEfaoS3nYzZy1yxRX66itv4e+M06BY1osk03XykiyCj2lwMui5Rnq7LWEdj
iIWaaBXy2fjbhl9tbKAGBG/gAkNpwjO4PbxMFVMYfYsBQIs22cDJpPJ7bKBm+iBmgVEQXe8Yg0mh
BkGidDBH0qZZnvW0PeHNJZog1Zmcl8jJtRT0e9WZK/rAT2YZ/1pMXi63ZqbHFgf/BBPYS95M006o
OHRXIba9VVFytJG5ZKxEU4kbn9BDTkcH2gzOqmDwVrsqe4WvUIRw86ta/+5QH4iqkMH9XK1thOKa
BxcptbeE8BDrYvR3hWOap1rHTM95ysXVJLeXvrROak0tKtKD+oKYOgd046zd100J/1+LjJNa1DZ+
vlIu1CYnb2OtA+xZI2syT5VcRNmIUqNDhOQ4TrLHvWIzavPvCOMM0N7ybq38CGpREYpwGtz15UPo
nR6uMMtBmXODhftYqLW/bbZjsyoLDU6S/IB6busnlKIo7Y2j2lA3TyZBQunQ/NKpnGNL0Jl6wzA8
qU+s1qwhvs0Y5u/6KbDyz3s1KOzs9uExkz9SHvZQLuSalRRibZhGuha0rE5kCwwSh+0mpz6665Dz
rFx6v5tZ0zvyYYotlJ/2hKu6Pak1n/rc51rD36Qe0TEAgJTQILTEbiGhDV0HlhOqn9WirB70ctyA
+oU0tyQAOy35vIkWbNvxNxFvhEEHdmdZ1MNpkVhFtZgIsoGX98+NA1cU9hKggcx17zRaaKdAhzeo
1ny5ebmtYLR+KEhRcaZgPHWO8a8FQC0Sa7342+TIcptrPIS1g84Bv+5piEDlV/2AiHtCgHVZGBki
LQbZ1YkwoHGDKRipSenER8PHvNJpaXWYJd4zQ092chmjs0MTZCIareYfQsbCwIucILlJu9/Y+L2K
vKFCmOTOeEo5Eo+G8wrJaDzpxNPta2Bm8GfQn8mFut0r0zCnDjoQcestNiF8hRwBz/1w8qW4qc58
kGUaqiKCrV+N5HqUqqx0srP2UEkRjIaviJgShEJtWHWnyyJDXIXKkdiEciru1e28f3LyfcJ5lxFA
gdStLFrfnqpCj6jiYTqfZ6Pah8DXLMQ9pP1FhDZKTuhlUcg3bQXMDM723HOH7649GXRSTrF8wVp+
CtnYZQwttxtt7tckLDYkHZTfSpv9LhFYETQ0AKHLadLFAwr0o1sVhQ6jLpzKXdQ9+8SDgSnHEB4Z
4scw1R3glJG6yOK8mzXVWTexjmOKpoZYXw+myEoLZry/KBJWNuZY1Ew10RN28Oq55T2yi/2gD/au
T4zH2vK/z3kxblF3anES7cuaILl5mJhK1911BF9unTvOR6I9Ct+st5PEuzq29zzb4RVq+2zXM1on
2XH0d/n8kcdTtvc4jvOBKl1iZjeZJsiLC7GnYR8g8pNJwyERAUoUD7lRnmxLC8u6B6sewJCfkhva
9b5MEwlJT2noUVeeBUSp+82Qrj8CTdjzjZ7jFCOzk3C+JMYqm+2NsNkFHVkupzOwIj8Ufovn9rdJ
yct6GmJBmNfX1kQaYF6PKZCtwlll2E30zllNvfWB+ANHic98wiFBAY0RWE72i3J2XA6tYm0FU7AZ
xtpa0cJ807LnNqeLbjeORhOYCZfpwWx0Um1Xju6x9ROw2EmDuzRrnGu3aI7ICZ/9YrgemnI+1SXT
M8E3Q0JU93eIo9e4Dp9q3Hllz2A5H7XvMBi+gTla9l4nZ5nFsDc0lN8CKftiI/p6HXA8ryxg8Nkp
L5rvsZ31J2r31DY084j+87W3uKq6juluy2KCNjI+J93YfKOSBXNiBMhNaJ2fjXLamd1PoY2oFQeK
7XJ9q318/a7Rvwy2x3CvpgDVOW80bLKfztC/ksVEEqkb/ewWFzXbovnQOPkztLAntGQsfvKDfzex
FXiZS4SSiRjIKvfhYH4QBAXMIiTZBMBIGNwtAXKNqafu6Rv2vvMpgFCWWE3OFO8bwnjSXNBJp73B
SKb0t5TfbwtACTrh4zZK0b1VuuneB8+4bsKGQJ4p/GWlRGqhGFvRW5DVteF+wR2PqCeFFdIzs9Mr
F8ZOdjULTIhW6z8xQ5gQ/TLFBOzhxO0PagU/xgnZSGjTTCYmlMmSxaUkisu7ucALiIVfP1j46M05
ehoaSPit21Coor66bovonBt3zcNi8sUhA1wzBH9dLK/bOfB4mZAOFELrDUlY47VlpcnWNnG9N9cc
WuxdtrhJ5hzZhm2/ijzOD0X/UObSxGxNz7qRI5sYuh+B1oNQtXVUPy67Gc5yKhcJA59S20VR8Rry
xzAPx6wXRmKXEGe27pkxtl5ybArAUsW8oHesZRMqD74tM580sL1yZ7gJabF2dM3BtZKtjMztu62A
T7gecvdoWRlIkRhNg5v3yYO4q0jX21humMrSVkQtxkKm7L3JdNKroETjicXstpL+eDsJyHWl1DeT
wHiukx+z8LRTUOH6NeYVHHD8DVFm3BuB/kKG8w8K2wXmQVJEx+pYeQbG2L4lPavbM4hD4d85W21i
ahc5lbGJgHj0XHv3GM+kE7f5FtFYYWryQUJ5jJ/MQig/kbvE1YuEbsvBQqe92yIn92nQfzcwdsZl
Mp5hfiy7yPRT4t/zbzTtsVClqM6QX8PEFr6zy4MJPhwIYa6LODUhO2NnIZvTifLqFsAzytITAvin
ESbmHeavetuW7HlBVdvHEmwlth7nrWjLp2LKNqnbYS6t4b6GXn2obVGsCyyGiHMKnI2c2M0MvhxR
zVsr5HIaj5zB+2jYed18ZVr2DScsc5XETG5M3IurjNIkk8ubKHu2h9jGA1U/mwt4Mg3oW+0Dr2qN
eHkeMVdtuoCI6RmSUWM6NwgkKdGau8pq5kMm86Ji/zmt4K92njD3AODIrwrz/TzH10MaQv5m+Cky
HAjR/DPU2mWfoLZaob//xsDzux5ZGmWsae/6XP/LqIHHgXEjy8PrOG7are7j1pqTtd1lBJhP43MU
VFST3ZM+WkxGKt/Yu7P7OAoEOLO+F+ZM0Bv9GCZ8dsVUuXwrs+F7TecAFLYMXRnesJ0owhLap6Wg
OoKuqJYyozIcrwa9v23z7BfFQDE4CIlJ0BkEdTH6lqjXyyA+JvI2dYdaxDLhJ5dg5yTMnqlrkjO4
MEpRixpfHgOgU+5BX1sBHwkPsSNuxhmqit885Hk77omIa+rxlA1Nv3dKRgZqEegMV9TaHHSBzFOI
AwJAjE2F9RrbbVyZtFZ6bTjPgQj3ROCsPSnjj/VwG1OTpE2HwJP2Zw1Km+KqKBeU0+10yIL0Os+4
8Pg+WNaJy7ifGNL6OzbTqcrEMdWx40BVnk6TPxKSQ+F2k5WMX7lItoxQGMQ62PPNpAVRKW+vSUTZ
52PDpB6ZHeX77dLTnozThzHoHAJBc/9kOST7OpCEOjs+VWZPpTCHWA41ITm68CdOyAlRF3f2uC20
EikYstDtjLH9jCAxO0Ooz88CPzBnlWAdzsjtVqMDA7sOS3vtOzJDxWyTrQgZdgJqrE9qTS3GJGNK
pVaRWJcn8sUiPT0XOKTOU2oZ9IeNX1UvqtPscWxnggHcjD1qS7XsI9TBeXeaU59s6F4ntclUr1o5
0PiaeaT+If8yN0BU97mGHQGxd3NVT26NuNDX1kuTANl1Xfh2QYzkl8nfOpZvJaaC2nlYrBZ+Dlh3
9zogjL0lnPyAcYs4P4aBl4VVMFRszZhSrlpV98wkIgcm84U0jfJz1JH6NBTxTRFVr6ncJ2d87tJp
1Vxrxeju/ritc9rrwVgSDlSJc1m6cDeZAw1V9m6Fn1Zr9KO7Y188j4ljnThzWqd8CDkSYIBLfYNy
UKiFIjsviwDWH0m9tJVTm5GzCL9iPqHW1MJOJrABY1lt2hF4DmKxfVJQpyZg2lpZ1PNOgMrIsw9P
sd9Qy7Mmd21WtUe1WQ7rRReEmPwb9jE51FcLN+79nRm6N7mczHWx96ucqZJyWT+6tOZhCTAMZwhX
xOw7SgCPNt9l2jJRNpCacBp2SM8nMJSnvnKxWDmz88llV3B2tfDJNjoYWP+nIsogjfDkLQGdvzFi
g29PIqYycuH/s2bVvg0qk33U7iJvR97BTSoTGj7VIn2N+s+pDpuZIHp9PSJ7OXQo1gc5RwQYwdFm
W8xnQuq46o8Ipfw8W/BJrNrGdcgVps4eMUijic+QvCqhnHtNYZ9ryzh3tIAoUOaTtl9s/IshsP+M
4/0QuTKxCyrVsO9ncehl3FeO8yfw/WKn3mfEwc2xZctTXtsGYhdY430nNdeu2zNWJ6rFskXHhx2A
dJokPaqJkGa72yEtX5T5hywohPYxuBfyLpZ1QiTlSV7gT/XA8ac2RdF0e8L/jgrkDoAdVpylY5GF
MZmvLKkW8aM65srRMwNpFzpDEY0nb6AobPU/HXN+SCR335SzUNf2qlMGIZizktyewoGaZxPzW4Bt
P7tZHR8rygpKgjMVUwSMS37EUu6fTWs1B7oHG/XRCVogCLQ5qk9KBA8TIhS5127LX/hpvVL2ozrD
o4xYLeRNAFCgpXUO6iXnPmZXUqtqoadYvOR706rCmS8XJsYRTIn/bA+D1a4LsdxrffojCq29g1p9
3w4zuxnC04oriWssaxIkYAnLk4u8DfVlvXLpQmzUNxZuT7yY+h0SrX1ZhAGZfcLFLH+O6KpAjHNy
s945dRCRyjG1Po9N9RHx4uJnmmv6dHJa3uTez4B8PIiRFHTqOdw7spQit4I5/himfNgql0ZA+xCq
WNCCxxooD8iPpQ4VtakWi7xj7KN+M0iHivrk06zVOwuQid/aN6HIUJfw7yauLf+VOVpXwJViJoHD
2B+HPJc2Mw75nHRfKugvXMG0VeKAwSXn8Z5o2qyuHq2e+EU/7W+MwmD6EAargjkNpD5gHwB7r4cY
WsraphjJmctEQ7xpBkK84joETONQvq6NiGOQEI2SX9WshveKuuaq9PMHrzJfks55dTLvpq4MH6YU
FDa/ImjVhWmbJcuyr5KEy7lOKAgW1datXu3eot9h66jdCYrIXVQ5KKVh5eU/QjxZcL7NfAvrdF1E
oLegOKwGy0v3dSye+vls1cF1SYJSadrjJjb7m2TMfpRtxslWXPcjfBWyON8px7cPA7XKISOdc4oA
+gf6oWM8Rk4T4W9zAZ9LA2mHbn7TZM41Zfo7LwmIGL033GDCxI/3dHLi20lmB8cVOaneTLa5ycSY
QSoDlW48VhIRImVqgcagzIwD3Po6ubFtgiPQa5E/0C0gk6S2ndVoFccZTt7PUr+z3UC8Y9+YaU3I
Fk/JGHXIw4036s+h0G59ChdY2VP4PGP32/AZ19fRcD/VLQEIpebv1MFI0bk/gP/eTEWDScjx9uos
AoI5wZIsTyjpFJrHesYdlnFew3N4a2SLtvOjwj9NOWEW/1/ryRS0m/+fWk/XQ7v8P2g9y6J7K/5L
9hJCYfmcf0k9DV38h25ajit0w6ClINCcj7/a7v/+Hw1N539gV0PpbAmfKqsMWPpX9pJAIKoTRqkj
OCaDCZnCP5pPIf6DQCjbd9GC2raDo+l/pfm0voreddvRHYOj3cIkZXoCDel/1WIvZWoGTBdvnVkK
kBiNEFRfHOCNQ6jS9ONSlO4uyaxz3nvJNhviH14LbhjNlYHOIKI6DxyZ0ssOLUWy6YvfnpwR4919
Nb3uQVRNsnYH2KnzYCPnwkHI0ICjonbpq5f3+WjT5DTDFVd5T/+GsennsmTb0k2WrRFHoBUb6zVK
p/fCLPYOyS+3WTrr9xG6KvR+q1RL8XIHGEnhIZAeIiamUQIEH/NdK72rl+VZs/PvFuT7ffmbcTTj
vGbfeLLF0dNDJvli2ddYnNdhkO1DnsZsidIIxfIX9Hxw9tz5YxK0Gvn11l4jwsMyeCsdezrswPkU
Dm/Toqf3eQejwW9osTDovXJN94w6i3HGgrEs6/Fbo8PD2uTHH3XvnYshK0EWEzcyAJFp9b3ukTU3
UWhFMLPNBdhWHjHtzSpY1XbqnLCQxHv85pT7DPhynIAoJfT9VUJhKZTCN6grkEbQjvdjujUBB24S
c76LsPsTbn1bwx02q9TedELmWVv+oxaD0l4a/a4byhpEYtFh5gVK71SPzLWarWbYy8oU2YvRAJeo
zezN6BGP0ewNd6iN6JFWyNQA8uyspH31E64qzmKV24K8PtMvR9Dh0c7wyB8y6ETlWUPckMM8D4rV
B4AYeqOTiz9oeHAIqtqZSa4zEuCqxDiHfuGyROvSm2/rMWrOsZfRuNM0CTwVGyrkUeeLA15kMO8Y
jVxM6Fxqch+OqvnGrGg6WDZC2yQasJtFxUYnmfeQ2cBcUAzdaFY9rJMFVU3MiBJNImIVAplwUqFF
dPTrfEGpFCbMSFMXk3FXQAUJSZSZO4QrNxHx2RjCqzfMN8kGBB7UgTa5qY1G6nwWZ0dGPaaNE3YZ
5nhNMq48xmDrzPwNUqo6RnkPPoJKaAOUFwmgtYX7F2+sBp5V54Tnzjm05XsKr+GUFEA7nags9sKy
5ysdLAulH/PeL9NiEzVD8RBFz0HkZ2d0uUg4Y66ZBE1utCQHuNMaaEmnVTLFD2BDdYdY71q82/W+
iEih1ptblwLkLjQgtXbGOso5vl1IAHQGVqkBaLERcDwoTzKbifDXIo4hWWPd+AUuc+G+Qff/oG2p
r/UF3EiDTFNOzjB44jCe7V9uMV1besFrg3ikxgCQZ4pHdvUB4eXQgrqSjYidYXergRCZg1aXG0lw
C4t21RhMt4zkpUY8d3QJkL1D0U3xmZCnZkDTTDTEtolpJUIJbWBAQXnrswP/Wi5Douk81w1oYw+F
G1qAkmxawJ87zsDrwLU/+MUL5tqmcU5H+ltII3BqroYO3YQWMlbBZDKxzzaEhgVA3goiMc5pPL7R
NtuVbT8dbJgyK+ir8Bd1kN19TE5DNpTjESnvS+VHN3rpNZtISsUGGosQIit9A+cAdHuxbPxSROuM
5jzJ5OFOF8W0l4hIrQ/Gna+BJS2zl7A02MMgvOwJSb+t9VWkJdu+aWdIoMRoCfp1uAt3ptDePCt/
SLPozS7i2yK37FsNpiKsHURBDPDuk36+jp5iQqIyY94YCWXbiSY+FS7M5W25A5vs7U2ybTtS2A+N
gNNRTTTn6B9kDTlSZkpNn1lc0Q89nVn6HfiOl7E5xfRkMLyT/MBsK9v7oX6+3KQeIUMWTFpe6jmf
98kn/rGN6g+Sx0JFMsE5fEpl4Uit0VO6WzTnw8JkkESWgd+FkbyaZONaYKAtN9UihVi9tUPxu6Py
sNBEbmFGt/4t/gZQBClGwnayORa8Mbxtl/bomGjthgBfPTi9q4UTNfRr11wDQdZuIqp3+kIMe8z8
CB1gXpDYaTK0Uqtq0QKgXy98JVBCTC3VosCJeWrlZPJym9FNxqaIkCpo08KYk8voyLybthRnwmRp
Hqy4pLlM8yU0F+JtClmH90hyImGzjbPDjDVe1yxawHJR2QAkRRgd+zZHFNYY6QkBNvtVekLhcueE
4fcuyO/p+XdIRpgjoE3wOs8/Yj/G7tBUYX5oyD7sDPnP2Zjnmy58nIgJIaNb3oaem3+Tig7s0Kec
3gDu342XtjPMx/gAsp7yyOS9dczuusSqz9lo/yY71d5qxJUxfWlxrGNdV0UEZRTR3Rus5stRWFpR
HtTEyDXf/cEJDu5c7kIHKjI56DaUMGjFauFrenPqqQnib5SrRsfpsSEUBkjn7B405KR15+grdyIb
AF+yu6pEyRn3kkjeyWKklaa4Pu9de3oUeNhwEZwiB75v7ETIpw0gUSn0Xg7OHzpJW7scW2Y8YtvX
waXkBbiUfCSKMRfUAYYgRf2r9gBL76d1J4YYAg2FJfVOl8WX28ywbyjwEI8FRoHoNVVmydtkWi9V
CeZUllqaGB10Hte/LkUWtaYmjV9u48rY7NBQPvyBLkD8jhSa2maylADlKHXS6qS/UYnRmao9SYXQ
+nkfZdxXCyuIbTpV5kuRTpnaHRaNwzcUVrWtdfO3ORNNNYd9oBfBfvTmOPoZZdG7NkXevK7l7j3J
Xd5D0nu6bObpUOQHdc/kTs2yVXfltUNHbRkawsHdOS3/9Qh1H1kSOzG0UbJuKcJcXmkohhxMBwYI
9WqWPPzU2ufLfL6F/ARq7Y+3Udt93j95Y81++s9D1Jp6mc+Pc3mry2PUbaBmt2LWiFPME/fHlzv/
2011x5fX/Pyon2+n7v+8Qf1mf3yNP1bVo5CzLIxApnS6yhoi+r689B8P/+s3+fv9f33ol1dWm24u
IIh52CozBua11UbnSSTRuZyNCW2tbuwhETQHdUdApx/Vv3wMrENah6VcVdt2/sRBwiEf2Y+Azetd
SODJCZuuyUX9r6stfF+J4iHDyMCiY9Bi3VjwpanlyLKyZmYUB9VT1bZaGFExHBo6AZMxGBTdM6/b
VLDjVySvFHRWd0KA4MRDjVWbyyhIuQFZRgYSw5FFr1nVvwQXIkRdFfzg+hRJ3lApz+Ge3OXU5hRD
4ltdttWNmtzz1dqXp5RQwQ5Dx7BIzsrVAgFL+blmAlzbiIRxgE8gyUm9SJmXCDnV6hBEAb1s+fa5
ulWt/nEr0uEXMKBi67RzfZp9H4pnWb86xsLJOKLG0yegf7qhoiqQeD4YwtR8iofoLQTMtR3kcasW
nVxLJOzZDnx4mnP2kzgASrb01PQF0KCo6M36/SGStVZjopYM+b/yIEBHZbjF+MO5tfug4Z4f1Qsy
Mc0/XzpoN3S/3KMTjx/L6N/VOZUS9T2C1HkMpIqAoCZOCOo29TNw7nWPPO/y+aBPGJsBGdfq8iti
emV8nsoKKj0kexPYhHYodQ4jJUDPurWtFmQunw8B+8B51cpeqsmwt1Cr8B3O8hyoa8QozB6M2cB6
mJpkz5Bg2nR47vIkmw6TLPqbfQ0CKzYIWsuwR27Up/TT7qaxUmpy8iOozxU48XTszNvFKjpGb9b9
5wP/+WvVZtH374k148gtSwozZUIhVb1LL69QwM94sTbiq6ntVNW1jfxQlemcWat21LdGjpJitrti
vO5J0zgoMZEnxz6j1BaxL/yuJCXp8k+06qXln3z5Y2LP+gVtkPG432wwWfkcJa6FkKek3OgByNpE
XEsrfjL1z6jdOtRJMLCZXgTkxqlvo+5TCzTY/zpULv/k5w4t91/14C+b6nHqtv/5pbpimBh7EKHF
bqb2NfVh1GauyluXbbX2eeMSU8YjQy37/L9CrXcOukLMcqiqt2WuyZGsVid1qH2uquNbfThGfv8+
AIlAYbB3+chhVXjriXGi5vffhGpyymMj0gJt2arDhLJJiVFrFj9IIqr2CLVTHDFRpG/Vwz9XA/mr
xTChe8YUnTwxqD1VrV0Wl9tm0j52s2FuKyOmrfnvc5L62mrRDQaXfLWKZISPrFY/P321TLd2ck3A
HMZv1ttyJq1wgpoM9JWepSN+euqDwMFC603Mm3wDX5641Nrlt7/c5pY9M/PQBoX7z4PVW142L89V
a5e/8XLH5fW+PDcunkCHwb+XP406cfZu1BQHta2OPH7xtCNJkvs/P/xSofvDyKlv1Gup/1T9b2rh
L2+hplGPVT88zumZQ4n/IOp7hjJqR/z7qnr256lqwrZ88MjIy2SPLJELdS5Rm2pN3XbZVLcpRuD/
6nHqwWPwPhpNcfz89PJcQtGe3fZyzASe3I0/d2Z1q28W/YIO59/HnVr7fJRa/bqtnvT5qn886usb
fH2WZiA+7pxvxkLGljqvqMuIWlPP/dttl4eoe001ClSrl4X6Py6bak0977991crw+AUuT1EP/PJW
f7vty6t+eadQnvAnfdvINo06ZjsqCdZQI9SQx/plARmoQh8oryeXG9Xa5TZglBziarvuLFY/H6lO
t+rFLw/94x61ioyBoCf6D597tLMAW/08rtUR9Mf25+rXW9W2OhjUcfavQ8x31xNiDmLrILYFDI7r
d6xsjqmLu2xJ8ZOEcLuLCnx2TfHNH5/SqSDypO31J04nMPSmyr2nLkywxdLXTxUpFaLGCrjQJH4t
BFBMAhSeyOjx7wYTDLMZDI/AiTD7NpOPSyKNjjFKQ92xH4opofVtYfOnm1NdLXMMkyrskmMu8is0
WJQbqZOgOUH54w15vR9dqnUDpl5NneO+fuHP0wnY3RVsVCiEWBrw8vOjqcururBeFv7lavvHJVet
/u3hX25Tl2512+c7/O15n+8wpv6V0+J8gO2shnRy4alj97KNj51JDKVzKV+Ux6/cHuUJ6vPGv97/
5emOTSSY67gVvGt5UlNPzz2XEEb1yCGtaQ9P9b26Y1aH4N9X4zADMJ2V70bcOGtMNfS3AB1kY4dN
OBbS7hO9u8VVr1X80SVaCOEeYgjBeSZ2cUvGbNG6pxHb4Zp51GnwOvHcVvGd0ThXHiRcq0Bz5CXV
D0+ztmab2zQI7Qe0Ye+VScRHzOl5GzP0P4wG2tN2QZMrZKjUUiztpqc1udHQTQFo6Nt1befI+JKO
uiZ1xn2n9efmhwPeFwEEI8Na8zre4i7MdEwDI87NbCaNLF7Qjo0RKZsx8mcfT+/asNOzwXX2wCX+
JXVMKE+la280LXh2+v41jCaNFJvc3Nj0MifqbFT5BqpgFMJXtScr8MHcrHyX/Ch3miwqBfPNEIVU
KRwLphxG5F2QhgBqKVrMxNGtaYoiwhmXfdgCNhYtsTgwmT80w78VGhz6ZQAQXWm/cw06c66Z8baK
+OSZ/Zw5grQvCnM10eZ3Q5S84ekMDzAT1pQJ0MwF33unvvfw1XlJXK8zh191kAjdnxapmzf93C1r
v9Z3dmLvXDDu2ywvPiDMHm1tqFZlNE07Jsn9dk6Lu7rU/Vvmfe+uH2mYgl3v4JYogmVb1BiRR2UY
MtYuvfkWqnWNRaVdHMhxQZHj6CUty8f6wrSNynkbreqycA5ZIxCHDOgBAcnuCLxj+EkTwfcQMBtV
VG1G4hcHTwMwQtnCEM3GwvhHEKv1iBjbI8iyFgRoFpumbp/8hbxV1w19hJb+YzJ18zrV2/g+sfuX
SIK3EX18K/HnAsAwviGlgh1s+oIwHT8hwjC4Lpam2PWhQ0EbT5HsS5MEZi/bYjDsdQ/m2fPrtzm3
S4LZUhO5mfCwUubtlUsABklmxWvv3eCzndd00lvE5RqFcsN9ymfjjdkns0rc7qCJhgO5EwFfd6Lo
XFBm6rWS5K3hp0Oe6NoX+Avg2V7VMLQsFzOzPPtDPeGsR72Jji/cTZCUc1ZcNX24j4TRH7uxq1bW
ke4ilKMqfkVGOu1SCqx1T8zmrehCdNkOvQrfaBDRth85bvBtZjjfBE62BSaESxzEz9nSCfiYisdm
SJNTYZfdximBaJqxcUPSKlTWMcKdMJ79JfYex8y4ckdmKoGoEGyHV1NTtIfR5rpS0mHrzZKsg/5X
SA7cXTqmH54xHuLWI9epKWnOdc7N3EBMwhdm9vrPxSnMa84UKRUEhMpchl7Tae4RHXD6b+r6JUts
QYBv467xWDI5TI62FIKkffS2dOjOfCtjrIpcugnES7kzS3RkqdP+cEZaCcn8Eo4u3MnOvHJG84fm
ERZTamg+fVTZ7cNcvRe1Hd0net6sqqqYdmHbUGyKtPUAmPnKBZqN+ml8NV2HnYQa8RzHIbu0+24E
EfBhjYhdB5Jt7FjN1i0NIip09xu4XmLAW7PclhDu1/Aq1n7LGcPU2WcTcpMG2UvMKjhcVeV/5JTa
8mncV8G8XBE+B3U0PVOORUXuHlM8YamRffdjroYDoYdQEWet0R69UEaNN4fSpO5JnO9eWOm96WEu
aeIbLn+ODUbWqd1jyP+4netH8IrmO+I6gly/jygtsK5H5MxAy28zfkjNyM5jgnmh4e024fxs2sN3
f8yJtZzn7QT5BwlYf5fb+XnEebO1tAUGQ5VHB0/gAzBqjtpeWBYf2n4egDme6uA7QJMNLrgt6rdn
wXiHbAMiaoLFPHsN3mqRBPdw97dlEyQ7r+/azbhU5yaTRXJd40cojWuvjw/4w6YbMQFDj0XLFWLm
upSHCPloAMxXjGewSDa/RSmcQz1A+QBovASVtx8s8naBVVKnXYpj1zQx19e+ONaCGaFjip6GJkd5
WML7y/BTIqoicrYex+uggsPu0WTeVTRtYr9qDiS/EDuFn1Ce+TkC+5F+NoXdHe4xzi6uoCk7Eeft
+a9VR8/UbGgFhXr4WwtJKl0A33fW/UDS4NEqybsRDRAbAX4rQnZX2FF4bS3mk61XZBzPaXom9P1k
zW91W2k3mQn3vYqy61HTMArl/8nemSxHjmXX9ldkb44y9M0z0wSt904n6SSdExgZJNH3Pb7+LY+s
0stKyVSmuSbMCEaycThw7z3n7L12Om4ZytlwunXCOdQgb1gsWRpQlo+hM44FGMK225uRgWqbfv8r
6+Net4rIiURu1JJkxEFhsZIlofYUI3ukM+/2RZUEIleM4AgrDZQsfk+l6gSLCStGN2V8S2iW9PKP
sjA+rH26t1qWtwGuORVz0DU0a63kyFAcwHiqIxrP2I2EMDrKOqnwQ2OeQlEgXAO4uz2MEtMqfb5o
iRYHyGx5WdW6gYhm7XdSzSyYsK15LwrXXOLqRnejuhUiCFQSou0m04MqHDLVF1a8zzNKY5SLwyZZ
XkbARM6Ipy/PEgBL+mVelIDBXIaSzKd5pKCzB8I48Yg3puV1y316Q9Ak020e0JBvVMEh2YS5BCVd
umZL3F+ikFBMGdydGU/bIecKQSXyW2tO95KI9lgIvbY+THNnPUZJNG1bFeYt1AFZJ57TmEd7KqrK
Da1pk4rLLmOinON6SMHbLXoysowroAIblHAFSPIp5zw+aplXykmFpxLOfZhILH1r8jTICwr9gmBT
wHbMMEtrsSWBgDpZIFKga5prKD0Ya37KJoAyxrtCirqzKCOtLfxHSoyzW9Tne+NH05hFpXf4JcFY
zSzch5ZkMo6ySOjAXhXIn8iMexwPTz15Anh8uxteL2KClfUZydpDAnHeLUtiT7lJYG7lQlDKKNsn
U7vhj8DsVO8ngPNePmNEVeYi35At/mJ28UYyymbbp+3s6EZGRI+yDZFmMdmPh61FqIQGcDkA2kKW
qfAQkyXVc26qrchVpHp9xGBOZxjSsWqvkXgyhHA+hVPjW3BQPTnluN8uH3TayCjR4i8CLnDKGaHH
vJYrAbU7hpyPJ6VKcHgXolsrT6gkTEKwNAHeCRtqrrcwkkAcNPW6Y1diEjw0PILJYodF9zaivsDb
Ut9MbdyCdJJskfw3gmx/CIG9oTTBF0tf4tCW8NkXxfJjbdQ2c2R+xkX2rBVhhvsdYijhCb3f5fjZ
I0l7io3XgvqHcTT+gjavdU+qk0OhHQ3h3YhiUIcD7eBF2BNKNB1Q7b+LC/T7ruLcEvUcxVhNqzKL
H5Ox2xvVCsgjhFmb4UJOFhblRkaiCV2Rqe80OuSD4BZ7kBUl3U4TAZaL+dM2uuTUBZhSa2zYoZbj
iAwga5vY0fFMBK3mEG2FfCEb6m0iPABFJJFAZy82ZUg9xkDAIxAeG/bAVu4s7UBxQc1AfIgWwk+O
xE1uVqovvJWTzEG9IpFcThimFyZiUU19SlgdDHPLin4tVmCHtKn2YvuQzaLl58X0ax3UHxhrQGGQ
AKGOhnSqHnv4CC4sMxwTo+WTeAadHWdDpVlQtcLwJHajbEcN3lmO3QnzzjUhbLhMmxb8qqDbUSIm
XkE0fJ2z+Cnd9DDM8450NuIexTxYuwXFYBhx31sTh/BMDIR5GG2lFzdk2qoX0DiIXhiExhu8wjf4
JqdOi9pTX2LOn+NWQCgq+QALfD2u61NPAS2ZYgnubvbV/l6aTKDNF/O9KIiC6pQMCItuNtz95jXG
50TyCRlL9WNqLEElqWhdEWsORGHRjO1SN9cJSgKxETGWdFNdfkG6/mWsUQ7pKaVYMMLcrzWlcMiP
CSgb3kBCo7JBc5CLsNiEbCIocGL7lNZmY0FlnweUBJaBqBvorbwOV6S3xq5MHwYivjihw7o0y+Kj
LAww0zSAAN8g4F9QWcDyHvfoh3V7xE88cBdOMlw/0HlP82D+0kxteqtM67VpCbjtlPwrSQXdDQcJ
tY2B2Vfh/srVU0uUyEveGq8dyh4GpJIHth4wWym7cXlPVu47SDAzuqSwiTZQWF/qXi2eiFHQXMg5
zrwidkrvKcUpgLEO0kxYLYUnmnTRS2l9BYfXeOKc+7HJe6lrKXcO8QBRC00oJNHC1zkPtAtyfBNh
mlPR45NidxSU03RPtmvwcAX1Mo7QoB0DIx4Gt1wKIsNaSANJsUhhxmx1MB6JykEHV/bkRPAUiT1J
BW+MLjL7jY9RnzlMzpaL7YIywxZpbyJWkQhQkiO/0kJs9RGAKPSfJhygkSNHbGTeRLeThICU/J1l
M2U1eRB3lvHS03zOyRUWIVAnQ6+9FpRLKcwhp0KV5mgtMW4hErZ1xLNmin2xIYpOtFvGYnOLa1ZP
Icbh7lBx47dnkhT0mZC0mJUsx+qvGVC74yIPKRMXtLMEtZJWsRKRrVIlj2YX3PmqeVEsG/LRL4Ss
VR5ptlse6gpfPjrftDfOZViEvjkrgqPromPU7XhJC5xtIeKt2FCZnLSo08BjpoDReh447kAf1wkU
u1KTCFVRYj9c8hcxBTtB8JM9xboQWAZBTZ0Jfr+tHuepezGTx1jtMWtC4hmirHIydOplqm95N9qo
Ix4tdQQr4s1TzdXNkO72+kAqSE/mhlKJuWPG1ktcd7HH3PsiyZEeoCgrAwPPrCbhWxlaMHISqQln
SS6Q04UcZqRWll1waYsR/+RcS6cRFlBeSfadTPon8/vg/ituU3141+hyAfXIry0pZGK69ButjwIQ
OIS4hoQGTcObHII5MqxDgpxeIw88a3pt/9M093ypEGYVW8SjTAlChmhKhkxEYkQYKba28pbW2uhT
V2AP7WLotwYM2XnEyEm4k1e2hJvKw3WVh7dCiuRTxdU792t7EufkPhGocHpoZQeLLS99q1WeUvM+
g9UJHpD6ew9iORNfSv4N6C83aQijKhUpIkknzfem1P+B2P1fjuy/0hYr4Fb/O23x6Xv6t81HwT2Y
tN//BJP94yv/rjA2fvNhTbINxD+zZA35bwiidODKso78WLpLiP+hLtb+Bn5Kgp9kKOQh4Kf5/+pi
+W+wfhAwK4ohoQcWlf+Julj7Kz0ZcxffCcqzCdTLFP9Kq1Y5rUYEfa+b+0kvS/QjekLPpMK9Nod8
g3WPRI/G2GGzpIM8PPcf6q/ouX+5R5aVLo9WuPjzyvr72tf7IQwkys8ygKigUeCJG+sewO2SzRJf
QSM25RZDTx4gdfXLD7CinIYk4v9CN75KX80elN0WG0P6x+37a/6/0Xf18Ad6+9/KoYDEX/bdv/8f
6S/MXLhavEZ2REvTFIP/gOf9M8u6DWUGdoW5Mn00XgZJeowHJMUmOeeT+mtohx+BkEa7zpKblkiP
f7oh/osfrlp3Iu+feeD3n67yThEUIRoiPcl//ukVVtsmjZR1Y16taS/+VI/tGZWh+N77IB0xhIT2
8GM8qY8VfYA9XILsSfDNo/VkAio5E+KlXiRiFw8UJR/Fad1mRFu73Slp7eky1A5kr9PyYZJxgovo
yUjJE3ERqfyqXuKD8iAGtfmN/hiXsbW+ZN8E2OgP6o3qnuCYCn2xrR37gpLZtgW2tvfmWlxHjiPK
FooKOQmGRXYWDmoH9tHaOJxju0NxYN//mnGGbHrDNhu3NFzG/KbbPjUn7OXSvgvMneIW79WVWjH+
lT7zcvz5tfxZA+GRQNvkCFuGgy+RNHisN9MBwgEHAz/9XjaFO7iQMCka4Ov+yHuQDz08mlTYQmrp
Pjn2DuRIusVnR1GiusK2fSf2lyCj9moCfgFcCt2Ek/gzYgXrGnZBnl6WhxWo4THSndZ8ri7Zd6Si
VbaFY/WsBesjAr/ytZie4eBBn+FyRIflrfzQfTIfwMJpP2njgGDXIVaS1OJB9o8IpTX9iRMFDhA4
PoadEdS3vI0YxJTjCiKRcqsUL6ro00EzLu37tNc/qwdCGquT/ASVA2jCWG2Se6SvYz0mgXBizHCK
duO6iR70PccZ0vJyB9NJ/ZHvGpNjhx1fKpdkPQ8U5uDTJkOdPn32KbQZPwb2AEvACd9A2dTVQ/Lc
x0cSKJhDQGfSndSDxrRfA9WPPZT+aExQl2s36Ss8oiwBjfaGWMVyizOEoPf4KEPp5NJ2tQtpgsNQ
odEpstPAOKBxLTFm7s1XOGAkqS+Vm3+3F07T80lGXHwWb1g1tcdoa4B6ZGdMcAs5k+RYzyNXgjqo
h+h3aHpb3qQfwxZz81l+xBtlXqNP/TR0+16wk1figS8kDHFr00LoXSo/ZaufivO0FXuqhINx6VSP
dna9KT+hzcM12TSb/M1CRWtbGxAn6dF6sF7Wxq6GwIBJ5ZHvzdNh59/jibbxsJfTZ4hczZmp+7nL
fbpQEJTo1hjZbnpDHWhcVEYcOIvQ67q513/oG1JImXp5VuzAV6ZK9q2LtoOZEx87+JaYqEkA9lQO
cb9ah4QweaP7pXcP/0NixYXEWxqkR/Iv6g25EK3TnorCGbbxMUsdPAPxVendBdLU6GGqJvNzjKBs
2dJXfo09xp43moh5INuEGz9gZdUDHGnaNr3274u7WTbxFcaJwEGAztLZQGpKDulz+NH9CDij6Zkc
x3G7vOJA9FTLtogho1ayhWBptyIdnmCOnE62zbMyXK3LeOxv8Q46LYi5R/FVdAsy4mzxUTqTQPXf
r49/DdsxTUnWmAfgepPY5rS/5AzI+Uo5osvNpkMeW1prQA/11Uy6f5HK8J8W4fuP0SyZZAo2O1m/
bxF/ijNo78gaMZSajSZNz/cfYS0zqdbz99oloEULML5rwxb/Hz6j/2LpB5n1n3ZXU7pHE+APUg1T
tUS28T//WHAHKvKOrttIwt3ikoSeNpfQjokjAIelEKKmdcCqcj+sX1JCbV3J/KiUCccpNeFoCPpW
rZfnKgzHzWrKPGo5g7KBgKc+UcRDNsyQx2kJNWbb+ZKy0I8VE9UzZ9n0W1mCp4lq286a7tSDDfTz
FSlOpe5p8qfnclWagzotpqukBlAhP2y67kWuydAmoJq2gzhYDDoqwVPM9bEvqBm4yw0hWjayAqvL
rK69ZgxPkdbJZKWXsDAIci0yQ7Dx4NRbq+8Os1EmwRKxkRH9c7PGahtplOEFsBft1xBNkH/pGbY6
sfOIBIWqoJnW78ipkQJFXLc4RzkMM7ImSrylRAyx9LatU1u0Lieacxw1xoek5CXwtvcsB6ZdWp3f
tJKwI9uuuVcQr3LdCvA619pFLvEztD1A24lJYVKJT5keqsdkbACgrRAAKhl+SKUJu8xcNiDNLnqO
KV5cCizS1HPAeRR+SfNHfo6lkDW1jEl0R6Fkk5JUEXciKbYsrLQGGqKsSeX1BRlFn5KKxrHvjGNK
59tF883GZ6jnpQWwrQvq52TNENegk+TyHYZm5JtxlAU6V1q3zTrJm6f0QamAvsr8ZqW2PmuYaPh9
gUsVX22lhhuthtc9r/I5HWEd4aZy+kpn7JroL0PC/Exl/DrdmXG5ziFhpPSSWnW1V11/0lZIwSS3
pJl0EmmdCIv2IM1fzaw9rrUAtTJaXsEsvNRz/hGfCfUm+2/uHue4JF03epaT7islh9Gmx/+yqkMG
p/b1/md18ohdNu8+dFg8Beyj+T5/EMHhhZm6Qck9kQHgaStNLlmVXVVmyEmUuOK0aXSKa+2K3/4o
CCLNaIt32pR3MBOFQMhVgeBMHJoj0yWF+aLdDtNLWReOaIIbn+vI9IX5m76nKwr581zLX7B5dtNS
tix8ZFiLWSBkw0KsLpO5eNAfaHWRzcbO0J8wvxJGBeyBq0MQlLTULtkdTJueQJcC6buTYTK3hllD
fFdQkv99f8/EUPDn/JsQHd+gea7EpCEShtiCpunhoagPel2yg1r2iOO8rJg0EXtoFoOj3dMFZgNp
+HZAylNM6NCkd20EQUpsbMbBq9S+U6Zr89M6aqhvx6vZTQfqbyTyoq9i0713bTviUzuOaOOc6Hs4
OvpeiQhrTIrivMQawUNRCHgWgc4dizsoB6A7JmAe47QqLpl/01brVXKLKFjdpZQa6O/lskmLgchv
BovU2vOwL5v2UagIolOrKHLnLCXsRwOCF3UrDghWPka2Zueaoxxh/Bp30kALIwM2RbsY964kJrul
SsiSA8X3+4O+yPIuT1rObLLVxwHhLA9hD0m9FDTi0SSGf+DDyTi7AzFmdcp2hv6Rks1X0W7gU4n5
iiS9JMwSVsbvz2ixRSrk/d9G+RdPRLoHMKU5RiTB/mrU0YuQn9pxn7N8zlYeojiTv5sIDp8sj4n3
gAkMueJ5fewmAmAdjgD1xnS7Y4WK1E4CsIEcGcObfF038i2tvc5tj/lxPkofOTyCPY5A3XItrDHk
jznZbXni2W8OM2jJnzaQvJETwkE5mTe7usT4E2+A9NVz/NEdVH9GR2qHp+oTpsgDqAHGmPIb75H+
Zu67p3ijMmwDcsA6fzbqwCCGmQjfuw+CC+XAfQbM33aOcRIf6LnjTooyt8WSiMsgsu9iUmMrXUyk
Grgi7fYm4fQ0DjBH+TKwVYYDylH7NB/ML3PbfCfjLaYdk7pqD7GKLxx/GsXTXqYDRAUEPYIF3IdT
j5PBmz5ZgfFSPXOQJ4/Cnl+MwAjEcxKAhiNWgcm2dVF+8ndQHoBNP9f3FFBR0HReJXPSBrbFsdmV
dBf54EZqKFX8e+NyV0UgZ1hALQeEv0ETXgt0aY9tMpL9ZdrMWBo5XYHf7/aSuoXztfC09XsrdMQj
pgvWUvovCGRJ7K0bD83MvXuu2oI36Q8aDHRe3qVhbdoXHsGaph8L8ApYENhPnJb4DthKXEMS2V/z
PqhdjcPpCTT6vS+1xTnbvslw7xESAKNdyM+zc80RUG6fZfwXWz4cGSlBWgYcS2a9CeHNnWBB2RnP
1xLQUGsVTDeOqR/mwZcnJ0WPNHoL/O3eBgpyqbhanC6/8fMp7b79xP7J2wPenpFRZjP5zM+WvssY
xUUbvXyEbj5bN+HEEmadNG2n35gkjhtui0LYconv7s7oyTipXyMOqsyjJOuhNNyHszAeOTOaz/iB
6ASnJzPZ61/4hi7rS3imfupuLcKd8rF/ZlLFzwYV7Kxv5YEUmS9qMvIS1G/FT076sfgYCLJV7P51
uhLah3rbOvHYkFZyJys76KWra+23TzGlFiS7G0+A8llQrKXuKDGQ5E2j3HSa691A6Gqn7KpxVF1d
jIB66lm1R7fzdTRsMu5qfv8dv684EOx7L+M4QiGsB2Qu2s+MENGXGE3QXKXYXqItL5NvPRLjJ70h
lsHyaJqHSHMh0KaZw0U0KCRPWetoB6nxjH24M6lATeoa3imyLewmc3mDMKmGL0P2Eq1BoTt6FuTD
XvhUSy95jKQNmRaaFTQcxE7W+d7jXu1iPs7b8ZBhGYx87lz4wYLdBO1+yPx5B8XxSNwsJ5v8awHe
+CZah/wQYro2bD3EaGuLCE4/AcqHVHM20N4qso037qsFsXrCGMwhdkHY0Dn8HD6BC20wZnaHeFPO
mEXc7C0Pet3hMEABhpH3ha5wdgY5hpVxYqYMpJZkRkeWbcF0JpNbhJhxbzoQ0TuW7nrEn8TNztJM
M/u9FShcnFlz4gsVOWCD7BmKN7zAZ9NyhteKE84cmI6yhbbxJvlyoF/zgGbOrUCKyPaxzY+Jr1xL
+gqecdhj+1ifpsKbH+iMNw8koWzmW++ndy2iesxYxiK3Jq7NMb6I8Is2xQlD5dv4hvrnnddwodI1
y028I995BRfDq84Ld/UssGTufAZburSOaPjIesRT+Ih0gHAUqrramVzK8v6xOwu3Zq894Zjs30zc
uvZ7vO32SC88jgkX8BMWcR+s2uNTuvhmsLLoby3f+pS94oUttH8gxEg6gOA8Raf2FxDyxaC6yhLH
OgsEN3Pcutafg6sdWWHVZ+WUXLN9tFHlXaTs1MUjKEVegPRs8uxQ99tafNAv6tF4ql7A0XHARHlZ
Ri5h0am2ab8oDWIaKu1WeoNwtZ4p6U7sMLRCqBGTT8yfkH6tyEPkADfIGBjcOEXh1uGO6164jJmg
SeE789o3SfEUhdvAPGm900q+IQRjuImFzSz5vE9h7PNaquwiksqhbuXUoUhl7hIOfnmkrTJVHBYO
VJXSV9d8cqqwyG7uD+olfhZsxbQl37zIgfXEjAamFcMn7LoYpIEbJwh47XYbyy6Dq/mQIFAEcH9q
TuASRfXUIGzkqfwZEZdtue2i1/VXcfq9zKletCve6a5M0Pzei4iQNNvylociIOz9EiU7RfpEPZCa
l2g6Ju8MniaAXFCxUIf0e5PwAugiLP4DGIBsH07Pg8SdLvzYYwOWDAr3A+uPtSyUYM/ZbnwiN+GX
9CpYLhXBdMxvdCCUN+lMA2RUbOlMiLffXGivExBRXKJ39iUWA0X5IIZ4OI7n6pGIYu1Xj3TJKV4x
X5tk5qLc5QIwm2crY31kUsY+rDOMv871NTI5hTuZFoBMVCqkfr7EandL33vDyc4wF5bL/BYCUL+z
Gp1+q3DHpggf0XpAMrPD9wgsA5pGyas/m2v1Tt6V+lInj+mDWe8tbaNt0tv94Cn4yceMRgjbZOJi
RMx2KSYZoqe88VXaMLoIQDYDbaIhshGDfkt5OhwTQK1t0Mj+8G0CJmD8Q8p9Y5NfMNzMJ3E9hU/l
xvDC2/DNrL7mFPAMDvOeN9+6PCjRSfSKKyax8KG6kDr8WB/wOWQfKGubH8Uf3kmajn6WXfEhK5ci
cTqKupXLPu4nRtscwp/Y85ILQq+HUQy0ZAuN1lveya1srqzqjFJBI0f0xk6ok56g+dyHRxvzhVk4
gxjrTEPpQ/HFb/4Ck3OKmN4yqnXVOQjB0gO5kpzwGUl3udcemd9psR/nl+KbIBFz9IpvDSlXdlmt
fSb5gmeWSAFPEYqth1HfhmyLi/iu0m7J1c9xJZMaGYEava164bYZG5TqVUQM8OglFLaTyko3kQyL
Rgcsj91AJCQRxIBA0KUhbTVJttXjQoH+dg/SPrbKT9f+amO3feA1oTNB9xRuo2/OMCUkeC4KJvmQ
GBlOCTuj99rWgzha39KBM66tfoe8jeVOyyg/bObGeD0TO34eD+OX8Wt6B2yP5nX9bL6pGq3OJSI2
/CETC+inzQjc3NFL1l6jGTAfu5ADxHC3Hhe3OBRBwenSneDpnGAf3doamWwAqVMa3RoDiE3wireK
xG356pe45YgI/BRNxV49QoXsbZaXxotO+a3cpkFMcvgn0TMoiuPnZl9Bt0MheUzOZtCcTHMvBuQn
fpsn7kqSPovn9Rgfy1/Wc3Tuj2RMqZ/WNnlpD6i36J83L/PiL+WPtD4sml3mDqXXkm5Jd0xaf/5l
mAyK/RncmWRD11gKJMtzUijOaEayo86LuF9lEOsMeTXyzqliY80Q91NENhL6Yv5BEvvjWPRCIKJS
8vqc3Ra/kLT//eH3//f7T7+/zJhgTpdZ1rEoD9LemhMJfsf9/2YIWEOqesijfjMVaXzpROnOZlVc
xYQnH7PO9A0RaSbyQM+QuV61QsBcUetICmbUbrHpgLU9o4DmwS6Ybha4kFzNyC6JFe91zeR3s3o6
t2ohoohkB4HgZtlhiUq3x5AOtAvJ06Ahvhh0eB9yyolKMHrGuaLXIbFEZCLSjLI0XnIYR16f9jcp
Iwe6GbrpSQI1kRRl7jcyHXbR4sDdM9hymxAXZS63T12nmG4Vmh9yDFI5FshIWJAE5y1pgG0uu0gO
W2/KW5rmMqRmJZnjlyTxtQapg5Aaks+oHYGTErZ+c0+zb0q2wuoent1wOjIVUses1LTbOaJYm5Fe
oz/bqwP7ep2tNFLMaR+n+UUI0SOORF0c40656SqEuJX1IR1wPJQLnUxVSB9reAZmbewNNqcwbvYj
k1RpzXvOj5yQpyq85En4jpKz2/UgXMdqpnxOWf+6VfPzzEcBgEnLqLZZtKe+fuhrKLayutISl4vM
WxLkNgTUevQWVaDF1jUuAISkJBHGowk3PjqE9fxG0Jm8HSeiufC6P4TpRz607S60pG+1zinLRgKq
xiVNAxFe+70Bkg5qflNNipUwwwK6mjXijJU0UcRXj2t0gWGuvQEx6YRKxNvR3xg4014G15WGz432
g8ywZVydv4xxzr7aZDM9NeunKY291M2tjcqezknJ74Bq2kNF6U2ySeoBsSlCb46bflYSuxHjnxWK
s9RSDZloXGKCyDYhvbxmWK8NA/0NxlcsAQK4kgi5L8XV9Lrcf5gsU51KKLQtgGczgC+0D5anx72v
SgApkxTudRfLG7GmPQ0HJ1gzFekAVBS8pfthfZ0a4XUs77R/ampLoduIiLbHi/nH15Ku8SOa20wi
aL0mrLajn5YYSEHm3DznutigSROfe1F9K+dsA+tQh/dMqIWI1JTDtQWtBlruYEb8BndpcfdaaRBT
CwriuuSIqlT9tWywYpcqZnhjsj7b2QWA+qnqHI2TEaZfxYG5Bn1soD201JuVS2+oMztKUAZYPeI3
oOeHahz8qKZkkGNGKGmTYLTI80Bqi2j7GGsMlUA43FVjDWqjhGKmE225MS7Ec70I6UTZZICgNcRb
Vk+f6cxOY0IGWCz6QUW/JWYFUD5RPFY6AttOr5DzMTwpLCm5SLUcd3nlxgnAb4IhvGaR+42ZNARB
l4m+GyU2ACN6HqAqBeQpjdSlaT9izBBENJyD33WII4XkmXyXD438ZbpPSGLMvt/KuZKh3arZF2VY
SSQdUHZH0Ne6ho5ewgSRJdJTFpSabQjmRmHeFg312bTKSzK1V6lZ7m2yBWF1J9mx1D9aU4erQ5yu
hdoTPCMjj86MOwOzY2xBHFQ6VYyTRSPa1MgVI13wcR9eFC4td6dcQk3hSKu1aocGdngFxsZ5JGcW
wxpeHKzmBbpdR92f3mBeMb5K8Yqo+CXSyHweJ9J/yAgLZTXzzVIMSLGI7JnIPU8ThMVNs0U+18wB
BbEafd1KQLFj4AVIHtlqNqPZgJEh5dZHk1O5VnFxnQd2JCCotmIpLahuzB9q1pyIuAz6PvyOddVV
xuEVy9Rv/kJK4neaevXCYE1U5x0JZWYnv8czB9m6v4n6Hj7QibnGpjaAYZt9923NDO4LEs0J2zGE
8ggSmd4MxGLnkfTobdE0T6JlnuYadOUE9J0Mu2lbtO1XjXZ/IXcwKthOCam3zQQRldBhG1mM/AYR
vsuY/rYwtfMKJR+zBA48lDjL7UOHswVkjIN9FzdOSeiQrQjyoR/oirTCvVY1p8fEhHOapclFhBuq
5RrKp4ax71wNzlpZT1GbFj4cLjZWMhq6bt2C8dyFaSvuqxZ7Rirmj/PY37DSN3ZTgGyJ4KqCtVZt
wCCXShA+5hGfTKyco7HcI504T7MFp9oaOnslyNKWEFwJxuznXaw7qsZfdZR+mxAlIYouNGkodThH
kZ0DXfFazROfqmmrtdO4J2/1Khqz21Wjk3WaFDRTnjNanej+jnLQsZrZukkmbT8qJ2lFNzcuepCo
2UAGz07TyvVj1ZK9FK3CFtfBpTA5g+Z9fZ3mnCJa759mFLVOOBmXgfvUIb0RlqwFcLeDzzvk1E3M
WiP1rukzNNKpaswlCjme9UZRhCCpafQpuSU5iVRuEcbtRzN5Enj9LwnN86zK3jIji9mJEaG2bGRS
ic65tCaRNFVxL1qIjmWloIWcKqxTrZr4cU1hb3RwbvsQYWsCw3+bptQdK9JYMUoTPyyJ6MnuYRyp
ST7VhEkmkmF8rZPkK8x1nLsWUU1kSkN9+VAzQusmtMdOVWfbVYTnUplbNe0HzxQkwY4H9Pdlhetx
nd0JxQamMPxDq9w5RLdUZN6svhJTlyHa1J0wFR4WtS+2Wg3lqzXx4wzYuhpwUkE6yT9TM9LGzcGh
P48kCXumDhdjSSkduuHYyXHCZDf2VjySi9k/dYVJX7Nvt1DqNrmR0INotctEJBxGo2GbYJTLuERO
EhqHWg8Ft47YbBha5Xny1CwdT0ynvcpzrTliVtyyULxObbwEGtaSPrFeDRFrgjzOvqZMIQ6GDkhD
pL8he6PrkAquJikZQ5oSnr9qYL4gYa8CBYN0GWuETk/AvPesNTl/XAVhH9frEzAzMF5MpFTEyTzG
hTo9E6mHf8KUvqCttEc17QL6+CiB1brxx7B/jLptlRufupyIJCTou6hYflK4+r6pw8sLuUKVqnrD
TH9NEjixJWosO7AMnGbmqTaaXwbCN95Lbom4Cwu3nzvdzXypyBpHJhfOKWXpGopDdBgHCgUVdUQV
DiM4reQpI3LVZ0BzF66iCmoYZWeQde276y+0wKHGdCrpa0S9cZQVTgYsbEdDJBNzsLC4kpvZg5wL
knI8j4ovmDJz+XhQAgxj6q4rJnX3+09/+eucV7DoQHZHTfZJ6JXpSUqj7SYz/vOH358z28XyAJS/
R3fgyO8PzcgTwIIleaTIDX4oyTdxuMcJ6eUvPDUdMncLtb0ooDJv4F9r8UiHL44oSiUK2dQEHDyP
AnJ3nZ5mTuV2j1EZo6jaqnSdtDvzNmvyv38YlvoiFIrhg8zQd126tJDGNVJb5FjR//hQIlDd9Tcy
LYyd8B8fSDm28dA02/Qe3ZL/Tna5x8RozdD/5hIVk0lXTNHKBzGcZDSUWnYg1VINfk+7/1ck+C9F
gpL0L0WCu++2+17+WSH4+8v+oRBU/maJso5QDFuWRn4TMom/M0gNDZUgnzcZg+Ki5x/+oRGUwIxK
hmHKd12DoahgQf+ROm/+Dc2/IYr8i6hKoqT/TzSCkmzcCaN/1rBZoiaCaJYsE/+QyhL7zzoG+f+x
dybLcTNpln2Vst57GeZh0RvGPJJBBimJGxhJSZgBx+BwAE9fB6zMzs5ede97Q9MvDr8YAcC/4d5z
mxZ8nXLbfTfiSksmcZl7IpLjkPVW1gL07mIqvaq14YGVDARbL1oLFpDcm4h38qi5x2H/rOLGWGd9
lp+rDl9Zqiksc0gwD2PQMQQvasJfR8TRgfLenXKMTiiWr209ulvswPaRoNyDaXT5oQk9FjA/wYy3
pxBzwgOpzhEfFAmz/VBuHRWWa9taFiKpPb00H5GZfbZBnSEasnjSMvCvQPyf6zZ/wxiPclyEYNO6
IVpT2kqeWIL4ES2YihXyKSAZ/RoMxT2QzEHcodvRf3aHGKCmMIw31J1iA71lCUWe/qYIh4eYhYbi
/EbmsWLDf+wdNlHAArtdPJaPQxpGd1U5X0Jn740dwhU1SHltUDTLBuJhX/A4FkjEyTM4+jmPf8NK
s9WlRaNdW3Z2yVqRkv6BLYbcyvmBI7jcTnWMEs6p7hm55Xh/c8B7lJiR0wA1jLNy18b6dVItOSx6
F0TIqC3NT5YeUxcockg5F2xejVVwEPHPWDL15uy/tx47gsS/E6c04dfDBsOj/8iGRVRJiie6xTvr
sLbBI76S9dyzlo/ursmGUmiUi5VyVxn41AfRos9IyB8eQL1vKl5EWJGMhou4GjiTrXdc5dmDgatA
Tdm+1ySIqIZ6v+t7tcK6vKozjU1nLLe+5IcTFHEqbO9XH6pqZ9sQmvr6ucap8SDKAUxzO/Qo/DmD
SoNF//Id2vMFCnh8JkGG2CzM+LtyxG6AygLO5LQ3LF6ONkS5CsY7XQ0OQNj2zRAjbwqHEwictW3X
wZoEx/2s5rcqIefBxV0VZIx158lvX8iPeNBpdDFnH3d93p+1JsrYmSy9nlxUBbZJw56TfWbluOXQ
xuymgZd3KF8tf3wO29bDJSvZAOTEPYSMUTHmbWaipleSiy417TNAIcJNo30+N3BkXTJJ5jdr5FJr
nWLHNTwCnbeiVYR4ZA6OPWb8TTw3BzthyTiGAWzXct7ShLHmp3r3mR1ZNY4pX7UrT9vicUrzn9X8
WKOoPUFFRZrfF1fbnUdkHQwLRmrmPGwyhpkp1/ygPz3vp8zM4UWJH4RCUokNznx0lOBNxRKAMyg4
0+QQuDgnPxWlztHW80wHHiNsovfblFa9w6RYvzV+vvUxBezAkFb7EWMwMVgVWTNm+xJzKZwDFESs
uoOtSU+AU5WdfmuSTVr2t7pV1i6CboEeFP++X/bzpSigDieesUb5JUGksa6yx5WZEutbE01NKqgH
TJOLp1wgZONKWOa8b0t5FhGyxYFBW2GPjJ5L0mR7tHiyDvc2mhK0Ze9m795amwdJSrAXZUt85p/i
r+InBosKKFfVvQQ267qpDRf+fLGJFFTFgLeUtkz98WoqniygfdUuX9Zb2t3mwkNKzZJqprcr4oKC
e8TZEhUE34a4D9DcsJsxB6TVjryNPurdscIDPZTFZ4qFeVVO2e86RkjoxM09h2BADhKzrHkxxGWt
ZiI9F2rtdznzlmoUVKI4M021d/6ScUQtr3mfg3DeT6N5nH02BG4aEi3VL/pTP6H99YcXKKVM5QGt
bIbWsQleCd4EjPQNbv75llcbrcWf3Mhf4xlFlimGg12ycU66jvBrDIxN/SeAWi0jkiDIqN8ESfop
RpjxsB/3TCetg0f0N+bO/LPtxIZ4ra0eUnttYO7hggZ660puoNbKH+se5AF8f+7TsUR5pQLA/OMJ
s1K58ZYvwuPHdKmq9vFcUj6TuLfLXRPE6+JpBJKxyfYDQ9p3y6a/iKkkH0ZIBg9I0+7BIjrT9oTM
hkuhqjfiUEXMO0DgM3n0G3XJzfAalPT2WkfIJGoZbVVFgBipSxlRqR3i6jT+kwnyFtXyUE1/x8lw
YSIxrBA0DWth1psumBDkipI2x0sVq31n1w+wA/JY8dgS5FNXdXzNDTRAHo5y+HjB39SnqfZqa9jN
lferkwaIAqztWPJYgxLXaVyRqdEyEvbclpAucASa5ygF46fsodiWVt88WROLlqoQ+7iVN2Ro8tEf
RHquClzUXWkzY+pISAGKOipjOGBuFAu0/1iCT761HYljGaeKqEWDMkxEt6GfrqGdsU/1UzhyafB7
xCsdE0p7mfpkhJBr/Z2tzD1HJb9ERZYapP6muzQdE8Y559HUc3tWlkN7k6Z4IwN16urxlxGH0zaf
3eUy2JdJzyiTRUk5VMAYlnNLsY8Js+7qMENh8snXTQ3POupigbIgqb1r4in8BSNimij55LRfkNJ8
2Uhw29h+DAYbnCFnUBMMI2tqo8m3qh3JHq/T53DuF4HLBSh4u6M04xdOk9euaZNt2SPbig1Ba7Pc
jDOi7IGs1XWrI0DRyAHdIN7I3Jn3zjAiycYa4Y3mL7zp4c4rwivpBhN+njerE/5Kh6jXprhcLTwe
empDcBUvy5rxqioDVroXfQUOuyMUjgweNSndlSZ6myZxH/J6IpjIiG8b0ude4NK01Ys/+jvHK6xV
r4mJdUL3Y7aCO8fQAO2BZEBShOh88VVuAgelQE/yNp4mQVuME3QTdOZfDmZS2adrpiaBMFNdy8zE
S4ZwKu3ZNJtl+8u2ey4MnrZ5JM+dmU9bJ2hB7k7mJ47aH7UTWmdAQt9HmZ1U/dFCgSMkBZKrG389
cpr75jI9MaxdZXvR0Uxwk+gevdAUIrVJWVZmRFwbDUp7dtO9Su6h012RzyZbHU78Yry4q28p2Fwz
hyukQ6Q3bZAWtfuQBmSRj8Fjy1D8Upvudkqso5EQTchDjtqEUQcPBmxxltoU8mAS4Ujc5zphCcRZ
mK4yj7GSJBnoLCaPN1TpcWVAUlqgJsSsp8zIMajWj21nRUzBpvCZEcJXMDsvnoyGJ9PNtm2XBc9l
9VL3iHrotzt2iKk+aeZipPqea87mkrPxGQkua9+8D9lrF/YO3BNGzhARup8+SadRLK1nnqggl5xW
ri2PBXYb2OGZ0c/vLKrml7w+T2NnvKjxmHXxcP/+oGX2Oo1TdtV+N9ydEfU/B+6wj+KGYDXDmmF/
EjkI9Z+JBogX1+Mn9Y6sbkJw0NeoMVGPmjwDU16IpsITLnsXt4jBoe1Gd47E+upEkUGCX9KA2hv9
uxFb8DEcH9NeBucBKjtohcjCW9LMv7zRDTdmNYlNp7T5vJAOw7J074Y7IWfI8y0Buh0iu+WvQjj+
lTbI7WB04Sa9c89jbo6uqYd9nVRMLnRj7SbGrxu7UKymk358NQW3r1kArnBB9FCHA1KfErbXmjfX
wk8gm69Ohi5hsVZ1qQyY/bH0UgRK1pG4wwxdJkKdYzrj9/BGlBya3GlF+BnS4AUYhNqynjeC9+3h
3ARJ8Gyas35wvOG1KFii1HY7rWxpElLl3CY/f/QVYx4xiyPpOhlsPjPed643rWbd33GDAfxBaU00
pA/g4+BVAFC0ikIKfuzsUZW+FfHUIhhhcVuKJtlzxKVb9M4mmmXzhzZY8Sa62bFwYzatanZIAIuE
vUzMBqKarF07Yw2IW8jdiu1BeKpA14ycWgczrF41Ma27nPFiLJO9qzwkDLxCJuXCvmJlcKXhuFXM
q0rT59ALBwM1VImKpmAEzWI8k8rfJmngbDOHQWI/+PdyZCWoU7gwc183O7eMt/DfiQe1zM+CBwU6
xR4Lid1B7/Sck+K+6auAAW41yy0+YqIxwwavLxOe7Cch3RSItcJeBPdjgyucWAGPpe1IcFumJyhz
4/A7e++8ubxRi6BR4WIGD3J27bvnhljuWZGu+6VCGYQ8t5Z/r8qweWzmagds4ZPiHK31HBq81aTu
hvqzy6V943FzwnefrHJL24vNHu2iGbdnuqnR9AzqHsveD4LsgxIpX+jnf8sEBfLocQt4Tf5iZNbO
cqdDQG3yEITM62I7+ON63BsG3WTZjda6a1CUCvYFpb4BsYW7bHHrsptKExsO6M/YdfDdpN1u8Dyi
DTtUP/E0Y/M1urVbZS8Ibn8GknekzHNvQ5AluptFWDbEoJNgW0RD8UL2zFm00Xvg0aykY/cyVBF2
9qn/HXPuztoPVn2JX2bwUZg2NKi5ZDw1jxINcZLkkCH890mixRlwDCzUx3njOjiSIJmtcZDrVdDn
Hvo+ugijCIyzRSHBbxezpLEydU7nYR1rQXZssC3i2H4mO3g5BhGu6YBaNk7/yrjeWt08ECoUyYeG
RZRMfvu+Jje1QKEHknjcZ54z7H3+xahDObqjPNGstSrjgfh12jSCuDbMxvyNhoqzClX0mi8mgyFv
D+OMcCPNdXhqx4xPJZKKUkz3YSaiB+PDerGiEFperrUM0cjE8uyZZJbo2vlF7OeDR4TD1WHTs8/r
+BG+ES6orr8w10TASx762nEgqPShjxdp9h4RyqdcKPUH5cFX7iN4wiiXhN7eH2GosO8/GX53jxfk
BSUcpuJvzUiuerzokG5mR7y5lSt2mpsL+QGPi9RKOPFLHClOiycha0yEiiYPyY4FuoiRGVfYmXdm
jmDeMxNWVT5DU0JaLx3A1bPbfnpknZ6cRF3sJjimGU6fyvKSa2WRx0F12BzClOeDaubgoLQa14yW
9MqPKKmDRgAxosrL+wumjAsELugLMV68NDEvkfBZ5pveAVYXTgtTL4ntCGxjFb6ajt2sKbD+VJn8
nMVIOEXCdWJxx66TgSpM9ynZrRkJBWVo3N3mK2idDFOZqvYspZj64zcUkn+cUVW7uvPYTynF1J8+
dWZdF8/4yiqT6CQSmzBa2dY2TzjKY0XV6ESOfaoc2HKWMldgDX5BkJCTVwOqquutF6+t4HlSnbd3
DBzxRYu0WibjQ2IgJlQ1IJph7sj3IOLZm+P2OA4b2aAumLpTkfMopwozDcaEcQJJaA07hfgGdrl+
0bGeDpFJVFnFvrYzL8xzzdt1wd/RuL5xcv0dJn4FJsW3xvbYwOIxY04LgSZWjKg0c6oRNWNXA47u
NZRHYTgvZHfEmOIpyWcjMVfW+KNIDGOn+nFnmkzQ2p61pjH/cSxkwqmXvkcU4JWowh3lyMfQo6Vx
bQ72W1ZHuAkw3gYVIii7oJlwu4Cnxux8DfThKlPtxvYk+SPJp2MSS2IFo1iD7ehWAXqHjd2l27mn
NKT129RlXG4H9biYfuAPnbxizPYgCdleOx2mPNN9AiTO3c6ee5U02RsRWby8lAZgLnIEiTlbgdp/
R5LS/sofK8dAXFijcio8JtWz+Ep6xlJd/G7a/ADCkCtk0PXa1OjEQlJGfEB06wH1AV4IntCWR3NA
eiACaxYnGeMsslfDTTW6DoQPfgNzpmiyO9LTRiE2cZF9zsR7ryyDUQzU51NFdMaqVCwbmK8xRpPR
fXJnB65Y+eO7i8sIAlqDm4g4zHZzPKHpRPLu8Dp/txJBF/FTqRiT5rVvjXGLaz8EDDGSinfTcFdW
olYCohfLbMgOZcfGNM4ahN9+3e4WUJdc6n7Q4FxFTXSiPXPh6XD7NlSFywzNmIl6KhnVlH4l9yAR
0MNy9G+6RpssL0lK6HrnE94K7b02jk5Cj1xZNfyC8uAXLyQE/WwnNH2GT0tcNdgbPGsdL6NKmJMo
XA0E5HPpvYR9LtZwitgUF425j53mDpA7PqmsfIqmhmM7WSSdXSnXqYweCxqny1BP1Q7awZcuVHKM
uuLFISEeV2V260GhsF6zzm2HBqyn8d4wJcHMMjJ0CXPy4Eo7/aEa4C1Lq1F08tSlY3CqPWS3U93o
rTIVgAVZkHuDAtuR40s6BxsWRF9dFlbneILsEZju6f9vMP5vItRsD4vi/2ZtXH/0H//x5/s7rx/l
n//5P36QhvYfbynh1VX6b0Fq//jOfy4x/P/0sUCaQWhgsjeBHfyvJUYAtMC1UfAQBOhZfAGf+uca
AziCvRDlAz/07MDz8cf/c43h/ycbB4/kJC80HCv0wv+XNYbFnPn/WGMEqNGItHJ93KZOaLMW+Tc7
JihwXVQZUS1a0KZhqPxTwmFZWTp97Py+PWmCwWkKCaZplProKXwPkzjn2lTXgT7S8Q5a0WdWMQwo
VFUwt6K1C6PsoWNYJT3/A5HVo8L5t6m9MXro4piBbyMjPOjkpOk4uuDQktPs4fM9WjbK/zZG9KSs
Nt9EGm3TB7lyEnEefbICGKCkBsMr99rAMNfWebM1vJD4NHs9N82hDUZWiY4oIfMLDDGV/oBPVZ6d
QG8zDx+wGY2nIS7ms8YhNvt5uAZf9VgOLFqJ/V4VyK4TTEq6sMwDYUE42qLqImqzgQY4gL2iOk1K
wq9yNUDTHy4F46gngmkE+b+eQ5gIct8OetiDOeU8yHoZbkY7xEpBWbJzAnwrbCWMDSZKzltrfMkV
fhgXAfKAups8RjCo6qOdEJc7BAE+ZqGBw9pa9P94g8hZ3XiTvLQaBa3P7GtNmc2GXIxIyoq+QYrM
E6RRtEb0DKTFy2xtYdZL5mm82wMNOPVmVxf1YXR7JEJut/DrH9AdSOsu+0GfwU7dTYuHU083luib
66A91N4W+hZGuYl1Fgr39MeM+oYTgBgWQQsfPno1Tz9KHsOXHw7i00Fi8c/tdtvnU7tGJHdYPmuz
2oB+iL6y6t51FtZg++OY2jtkmGk61z5FE254fbeFd3WyR2ZPaDdozhJzn/feUcd0XPDijuSlwXQx
hos1GD/TusuhM1sBrSy7hcQmOrgxAHFZABmLGhlzmDvmLhuwu9qBq9aR6fU7zudtPVDrlB3e/JoL
/KF3S079xndPKi2anzO+y7469b7fcsHF9boJ8A9J2txVYzGgmqx4x5iRCnH86sv4blil3JpOq9Y6
zi9WS9dOcf0sTeucR+7NKgDVgvlbNfqdrB7cWSZ5YTJpH1vkKCBu9F7Y1JC58pn7jcFGlYjZRBdu
0xaCyCjy5Ny5A1ryZeRTmbucsQWvZHPsBjk/OBplzKSmdbNIU2Nb6J2Ko02p1A+rKMpDHLFaUEm7
5knAbTayOBAcp7KNzmwCboPlNmu/IUHLhi7ZYc7rBr2GmOo+kP0BWslHKJAmL3mHox5J4LDqEaM1
0r/2VM8XPx22SOL0a3KnFXhO2+egtMSudioQAnL+ndFfMTe2frtBcwXPvQ0rRjim05WsE8E/+QO+
hGlu9aYO+uSndp8iyLB7dMICsmBHIRj5exw/3DY/s+y5cb/T+CSCP8DDOOivAKwalLIJY50flYnX
VQz+LhlcnBQjtTkwS99ssGcG03bOTXR+4/A0TQm0stol3S0gyq5VgmZaEccYNjsvim9tn2xDI7p1
w2NEc7ZpgRxw4V19RCU8ABaXrrQIsHX8ZjXM7riOawT4oasQg6TG3ug+wml2V2b3MY5Utr7hr6fY
+DDm5Q2KGUGblrP1I1gMFAZ4fAlxFUHFSD9uv5SFcrYsHWdXtPOhsZgfQsZD3GtHz2MTRihnUfkX
L2XS1Js+rT4mlTjr2k7iIzoWfpk6+SMlsRyhth+XfFiadf/RjqPhOCb6DTYM6QLOW+ShHAOnRXxv
cEjzJLgNKDhziYR8HOYSswailzCu5aZIEnejZX8uA/ePl/1NhfdWzODayins125u/YFcCkkSg+Xk
4R4RrnH3S8buuvuKU1uzMoOkjNSQ9FxUScQNElnif7J9QMk+BaiYbR5Yvb2yM1rCQPJkaup5N9ao
uFThxDdvZ7KTu/RiKgnik7y7bVruIhckSI+QdBCheHAaAAC+Rmlun0Zc+5BjUlbzzmspcWhQ/y8u
xgM+6PTITOkhqAsLUCzOvxi1VZmaxnbJ9DRsX12aMn5tjH0XNI960LtRygA5NtLrgVMSUrJ1o2db
kUEDf1iW+ti5LPhIcXFBV3YiZIVpjZtYU567+UheVY7zy8PWGUyAjAkuWxWsoBHyhu9e6A/78m9Y
9D+zwMmBVTe3bpLjwdyPM3bRIJ8eC+PqFJ7HE47HSy/VOnGYGLU90vKU3Bi8T+2OpqVcRSFR6mkR
nxo3Mp4KeMKZS3hzkUINyxqGBli94RWYwL/tw9ByrOmyeULQHWAGxCZFWwm2ofrJ2A7xfIKeC9L9
QfUAWIu2r8+pJy/dnhG1WPjND1niDVcM3pyQaOYcI3xJO5Yd9SDyJ6EMPoBYPIjM2yey27uZvzF7
9TL7zavrYC+KuFDi/AdyJBr9QP8ITS5Lc2y2WqoJEGYzrhrP3pWxmNfaDpk0y5kl1YHnarOdgHig
nn0MGPHd8uCEsnllN357DfWE1xQVOCZfvg4t9XYawttsi+kWqabFcTb/VksPmo5NsOVWe5etflZM
pg9dzPUfspXCYLBIFnzo0BEDrnki4NFibKLYopf1o4uviqgcuVZVmKxrjbrXkX9q11HbZqz/NGrC
EdksO7+UACBi0LZEXZoAqYNjl09E6nTJr3K0760K8u3gOM8xBUhaZAPiLhgARCwxFq+DlVESeDL1
566Fi2JzHKVQOxBY5bjVvOHiDz9TK91H8wjup6GXwQ/mjpjcjTbYJKkVvze+321T+Jt7Y4DXUM/J
6wD2ni0uotko3emZjSk7ujDsxh9em8uN1ZR3M/d/uGrc8oNXHllTyGkZ5mJ56CsILmGvtnPMG1qb
Jp7k9MMVs/7ZGvFXnUC6agnHZjJ48ghs5AbiFTPIBHywrfB1qFi4prh8Leh82zDW5trzQ44xsIrl
EvXkecVH1hsQVEEO+U2sHtym9tgRDs/l1L9BbpwxPyQ4IPpo7bPHnxDRnOMRzicgu9cmZHs8Zzy5
Oi3yS01WFB7xWV5q1uAPClSB/DSixgbyL9Bzez2elzE7zlN/KNPklprSPeXS/ZADfG+znW8pdqbU
RbIyxz+nJfYyaN69VtzzrEeXnEQRgl+rfoigyO4nH+iNg3Q6KWaMEq6Cx5i5tygw/5Zlgv7ZGx4o
H4JDS/mEhNbPDlDUQCPiFAGKny8XKlnZW5/3+UC1UpwDk+VDxbMu1dg/yg4jMIBJuQlilz1FPkzb
Zhq5vtoLOAN4Pf5nhvT9YdRgIMEgFrn1yf6CVE9Latb5xmcXIyuxau/QCULiOUVPZglhpZyRhovH
yuARXcG43oipeo6a5pGOm8mSyp6z+drUyS1aRDS9l1JSFg7G15BWn5kCKaZ1ecfkQ0PMuJ+Z+dpA
PzE1hs3ix3iux6G69tQ+fkKJHqIsNZbFj2stD/fMaVje0jWoZ9cAijTW7c233XNQMmLMZwwDw6j2
wOc5XiKEFo7oGJq6gBpGpIR7nkj4/sjF/FU6zQ9KXmq7Dn21PdTIL2X3pCr8UtrEo+/UyUEylLvn
PS6wasjUhTDfAd6nCLi7eb19rFeS70HENUIzVa+jbzLRqxAepsEYMfgppxMmonSNZu0hH+340CNP
WEeZpY6F+MszBjxlo0pmTAS6m8fIVm8tukicPBSpjnUd4gBDLL/zg55x/JuyPUyDPaChIfKxc9sI
yTpjNDOkNhNzsO1Ign3oBRuULMJCTZ3UvDdyxNFlS7WfIwTptoiTjQfOYUVO6JuT+rvZry6Tn2UP
dV/qn5HMvgZMJ1GWE6+UDH+UjYQhQ069bkr3yaDZOLsYvNoUD1KJ/ZIYWfMQL5/i+qsjpyP2Pf3s
7OFkBFyjOTfAEltM2uJZlC7/K8EyhvXLj8md/lhN/txlBtt3kVcParTO3cUR7q5qWDOZzDcRA+Bm
zwh97QQ2a8Zsca5Y6WfNe8l4P/AwP5Ofm6XHTskPuqibN0xvWrRbQ4CGtaxTWTTvvdD9LgbNQVpG
+FxCPHdJpAFlwQQzc9ZAZlm/PnsyfHbH+CMIAHSEIPtdNpWWAT4h/gD5cQhbONqOSbynSR2nL1aO
gi0yGesP9ZFwraNR+Ie0RClvDd7OdZK1x8TUY30emq/jPG9murdhlL8kdATTC18dHyc6kvkxvLO5
/aL6/IVegMMBcY6QvyzzEjoLiIKxJ0dLYBT0BhW0ch5/fvQ0x9YJEdVbKpi2gt+bg+7JCRGR94X/
7GZwcZOZERjWDGDG+PSZ5gc9/WaMCYIflRXlTYJ4Hzz7iAQZf2JkgRIRBGx5yZnF21M2k6bZ1vsM
IbI7gAyIeELDBy/c+mRU8bV2ScEgSg+jSBkyDAbyGnjNdoytW22Yb3bT7guH4Vucu5+gG6K6vsxi
8ek1Ofto+5LJ9nHyxZPF9q3zfhF0QywADukgWkE4WcvW2cwScvTPFm0bdCbjzv4SXxRPZfMQ1Ra5
IpnzOLbOe1PLuwFFKW6iqyIcXAiKQn8Tj/m7S0wEbmX3U5XhmfoXE2kyoqh31BfTtO1EiZOzbJfk
BOQNAOuOQsAjgYXSzsuqq8+Su+ySr9Adb0WEACrKaPss/wku5dqWwz1lKo9is/x+ayqk/W5Ygpbb
hwnNe0k7ajUviMRzxrCEhY5+yIhYr6QgDqcmhDC094ktV4Fr/QhmhcqMZ7vmRFpec6GDO3gi0oeT
eyQvg5YfvoGEG/d7xIIL0JIP6C98UpZ+iwe5kt2wCaNM8ghaMQZ5pax4Y3pRUEbRPYskeiIbdovz
oHpwBsd9eZZe0jL3NhXwB8gEiM5BVIv0YGvqKSYuFyDRxjl1IZjXpAujr1lhTaECmOmj6hLaGW8T
9OVDTHpM5nWSRlk0KztgNdVXbN/t/pLGxuOomABwcCFHlOXF0+Ilra2tgAm6F5HzBJOyXdMBgo4q
+nGTT9GpisfznPsLjqrctHXzp/b4B0SIgWzuoXn0i8eu8X+E5cBWmy4i8RCMj4odxJxBH5jFfC3Q
u+Qi2ltK0r4ayUdLWcfqAU1YDWDCDM54nBBxppRxsX11AX5v/asXXNqGsiBLLJr5hDiP5tMf7E+h
D11LGZdpTgvm3uTcNqR/TIshnxYNc1yKGbz+lOkQkPkk2XWFQB/MUm+TsHuSMejxXtQ/PC87jT6O
enJ6Pluhp7uRPjYBE/WQIJVV1Lt38usvHH1Pg50hfjAgwkzi7g3iUdka3QsjmLpjWmXIcCtS69F3
C87Fen438wb/tp042z6YuNvUnutya7UGvKQSO7iu8ksKwvSaxoSDRxa+BZkAWUqTo8iJ04swyDM7
ZtzEdYe7R+0Sab3bdU0RLb+coY9WY+vhoSxcgOL+JrNsoMx5/VEzaGY9tS5m/4yiv74acdrfqzQ/
LFGcSQJZpmDiuXaN5Aj+w4DDjYnLgwezyGK8PF6jiTsRkhruxtihbzf17zKDlVb40K4Swlk7yWPD
ZNS5KXN9tvUA1Mu3TvC8uMnwiSX4p8MyWpVV/24GQE16Chtsssu2cDq4JnnXsdufpoQBW6+in7Hj
Qf9fIGi5sYV41iFVtc292eprTT4B/SjDyXSuJR3FXwSxJD74DZ2kO/z0elg9tUbLJ3Bmt3hfU/Lt
iRalK9G41wiSmL2tJcVNFVaFaRiZY2J986v83Wj3+d5Ce/nAum7Pmeo/sK1lIDB0dAkUZ0iy7JVG
NHrIXRctoXdsExjjDSBRx4kEcxTGG6U5Dc+j+g3nDqdPRwZU3RMtG9iXRjlQ52NDr9H7wAhS1AXl
eO4lg8pCdledtU/sVXfm4uHV4zBuGiRTZvPlRowCMy/7PY8e4AQauhWV6JcfuX9K36y2JKsQEhX4
2WmQxksbdntDSJROKn7qjfhmp+IaBYsJhrXuavF7Yw5GfqJGBZrCWPzy2RPBGF9pB9A2yIZzSob3
bEbb3GqXW9TG9e83GdamWmBvRTFo3aO52syDzw9mFzVOxbUwGF9WWX8ravtO4hDDgUm8V8KClOob
R5QUNt0YCgSEYBd2knYkJIIgcAZeSt1GHAjSClyY/q6N+re6i5nHQm2RYYaGNR9WjmV3q6pkMloR
SK6wn2Ps/S0M6xWpBK1uFuer0h3mHQPVZQG+j3z6DpGyFvLbsTrGPUvTGLCHb5ZIr5BS9uDiVwm7
o9k6NNG5QP7bt80XGdHWJuJSXlqmW1gQVOsvH+JOWkTwFmxRze7JHntzn8KnEnlGbVF75JAl3T/+
1MaEUWvN1jSMhDhyo9AR0uugn2P2+f2hTLDGTI6F+WVquAC//xKPJtZhm1sdE58+qhhjDjqj7pAR
zodmz7wykHGhCJbdUVZGsmY0g/l4yZ79jvAEjJYsohXo7f8dNmzHuD6ZwixWd3PvTOm0Y5zcHOU8
7HVZTjtiUOTRHhw+LH/SPUVNMB2IheBx7yUHVd9Ks0mzTZe3EEZCWpHv/3tCIBBgtGjtVTXCX2by
CC+W/+/3P+b7T4zEa972f/s7qtD1mEkLwRBv4lCyfNOhH611OwdYhZn7MIa2jhW6/P/+kKD8WLFZ
+WEv6Z+juyRplkuA8fcf/e90u+8c7O+Y67Tn/Kks99x8R1h2jgtpNs3QafIL9mlC4LIcogdg70B3
Kl7E7w+KuwYbuPHxr7+y3IBsK1JVwZh/+wn/+bVysv/xXd9fnE1wyqaeR/u/PqFrFhg2VoeHWvJ4
i9tuRytZH//1IWyXfMbv/05TLCWthQE05C7AJwInylJi5ytgiAsztI9B8qFQevGLqLzUMfXwIDhN
NQNsso4B4i0CLqishTHMGxP883+xd2ZbjiJZFv0icjFjvLrmweVzhEe8sGJK5snAmL6+N3hWytMr
u7LrvR+CBQLJFRICs3vP2WetdwAJJaSBTBFREKWozGGa5GTYlQWTlcTXkIzlKbSHMMZQz42/hx76
mAXyEleMkRLupTeDOZncT/FEeEmI6XqiyOuaaYAu3v01mVq7r4ruwJzAOasREEYrclQFq0Abnsyw
RkbE6JYqJJwcG4kmP0Mk01QV6T6/jAlxZvaM7uKkPCW29SM2ubEQjNxt0zF5NgIyGrUKv4jhRRuu
0UdIpvNNIARWbNKux3d3b2doofQp2hjlKLdVUWwnUeOSGSwMFpSGVpUH68Ly3RWXOVLkOgVISOnD
Kk/1faGP6lgG3ZdaIzh8aMwNwt3SLY+qzx+YJ1r4uCvvkAWK6RLCLy6SiHebnZYoFiWDODP8ztw3
u680I94i4/Bp2qxwvfRrWVQ/a7O8a/RLaJv7mhQkCQoz86h75s6nFAsPriDrV665T5JJdVZXpywb
s4MF+6/T7GBlZ8mtZZkvae2PN7MONhUH1wZyy5jMuQm74bkZvWOSPndmQb3F6u8CZWOwqA69n1z0
eMTTUX6iGM98vxgHppLFy0hgmjWRF9yp7muU+/fzn60EgvQWLpPnVqTZxsnPogS+RQWfRtz4GtQQ
bgIrwgeUPzm29xnhNsw9irIINl6xwOJMmuTPXlqvLf9DJ6EwQoLpjaXM5ks0UsMuzSfZnkuFdZxC
pXdjj83n+X+3QmUgblPXnXaokb95XXjvQ2J2Sod3GXEZYjzRdhdc6szccEDrznMVMP6Z+HlkVVbs
gkp/qRGMdObELDFWP5u+ZXjFPHcJlEjMQ6Xb2qlpn81kgEqr5y3XM3Ew63gXm3IzRDRq3BrIdB/n
v1ICw+iYdOUaAGASQ4yJAM2ACRnAZcqJPv74XJn+Dzd0plNTUYMySGpYpWPT3qGiBefT14z7UJG2
WiSpOOwcRZkeO7YDwxOqRB3F7n1BFbN0cB7p9DKyEpFuLrH/FBP/hYLO3vzR0SiyvtXpuOmA517y
klmqGdCE8JTzihkB6rH7ZChCxN3SvjVpwSVdq60Ck5p3YFDwDepb6aIhmb8PCU9+KyP8rFrZAPsU
nzupfyOk21oXpfWlK8l3swP+zzVQQQzdP1KJKBXodGjKcNf2WKfsQD67dkoBYXQZ2OA9L6oKrWYN
doa6MAE5YOUo1u1J4tCPWZt8H0mtxhH1ELvN78A7NXJGUOrnJeZpB1l57IOuSWlE6HyLawsMRBFZ
X6dK8PX4YlXb/nny68dAWT/J8wHaF1BzLbHiVW2BVIqVeVccezVcqOanCTWiFPYnd1ZnBnHHz7H8
JD3jzh+7fuukXb+RtrbL6k9MsuA10LsHqWTjj0e5evDRITUpU8pZmktHfWY5UPz1e4+ZmwU00SPJ
KknBMjSQ7vw4XtdYZKd67WCd5jzhKxESa0D5Wdeciw2pc00ZIYmmz00HZtTu71oj3Maty182hb1K
Y3XQesfYd270nEROjTV5BghJmncCN14YYulrtZoLZzKP3Zlt+YiBG5fCiInMTeAs7l61yAq3geBm
fko944yt6ivh2qtmpvcSQbsmje4RB+F34dG54bQpLPXLLKeHqr73yAkcbcqAQ8C5OO9IHDLMizp4
nU94GU0bFfsbzQ4Plq0dhwaIZaTshzT11tqYfCMeZu8D1uGtTWvlUovDYn8/BlRiGCzA7RqHl6hc
cLvaY55m56r7rhFphguhPUyOfhjrxF65MiSP1KB56AgkWPARyATfmJUAiAOPP7C0feqOF+pUD67n
3ltZ+zADG4rCXZeZdbf83bHFaqGnKYlRZI1Lr3wEIIK5BlWCMTHktnWcBrELu5gBEiMiVPzKzl68
CEpSnoXk0RXjL81vd6UwUQpRU7kZHIpsDuFliXpsYEvcdIjpVkIWt34RPLpGurbGXu5y+xvq1+rG
dZwfYAnu+5GuraxfkjrZNTI6OYV2sfzuiOb1tR38e0E1yWopFIUt6aV0Yb812XjURu9rK8TvIvuu
lyRc0jt7LtA+NEkCncaDYFbSdZf6nosrcTKSCuug76defqWMy2RRJEwjW5wlzRetqL8lYf6ImOJO
or7GLjDt2w7MDQpaUrqr8Rzp4VH37WdHx0lQ8pmhkCWQCus/7AsAcUhiQ9QMc9plhZSiog1zo1E+
ZUwOt7Mjcxp6Yk67U1EyVln1knQDKeGPutP+0EPGOCYsrr7ZYTE9c6PdZW13p3MzMCJaNvZ4qErK
xMYMnhKVka9qg267BBOXjPTEKpTFyP0oMZfmrcAAOOpg/SZ97l4FpzKYsenjRnljxiyRXgqyOq+u
gIF1n5sU54wZx3dWJKubFvgGNoufQlBBSm31KrJ607TN93q0v+Z18anIGBaoGFhM98X24Mp1xfDA
WIO8TQ9FCoyRAUpX+i1qra1PdwJ7KY2GQn53+D4DqOP8GAhlgPAoMiPdi/EpTLQWGaJ+rgYgLTXO
w2qw7rLAyFbcaXB81GQxOvyUSmsde3yj1WxOKfqYM8GBfkmc0SsF/TXCJJ2GV0tf0ki/tTWKgIAb
BW0xa+u29a2e0y+2+WCQE0Dr7Hr6t2b4pSGXTR8RR7aMfGzBnRIJyYnK672j6eAtokMy2N/6DohI
Mj4LYmIpmmXQkjrclGgarLz4Mf++gzKsVw1ETUps1QojFRBO231GTXroIiLaYmjGN7NnzCHm60ZI
sgBck2D7MFP70GudO5SQTEBN7Qd8c3flaJ8KrpowWkD8Amu4gU/zGWnA3i5cSSygAbWAkvEy3Pfa
n6ZLfaoNNTKNiXzn1nxXdAEDlZpL5lQcjbT9odm8i0YzvjfAVSYYnxMJk2AKNy5CnpUpHR9Zh3FI
ed5eO9YAhVISRLdhmTpMrO51MAcnRaeE8BeGLBMdmZIGaRk8+7H7igiVu1Mw3I5p8KnVu5PbCDCy
NdBMFRGzW1S/xhoimmlOD0Uy7bCC4R7O01PJdIiqAq0QONgQRRNUTd43RKWoLT1n7Q2JQSEp2bjp
sC9yohPo8BNyTUxHRBkEVJvVg5dzPtdTjPOmyanSGfQnvfhzbU53ikHkLhAmSEgzfWAIhEZh9F4R
3uzlhPWS4RZkOx3seWnR41Yj5NsC7J8iU8LbdKoeuGS4XwfKFZsJ4s6aL9feFlr0WNdhvTGCMoA7
uXWRgZdR82pOJKD1A3hADWFSA7DRRCO5M0Dx8emrox+20B2oGHh0XGkGnaqGWUXZOBcj6LydJYYX
TgUchZjwnL4/IPt50LzkpdcJC0W+A1Kk4EZWB5ioB2CbyMOQRQ9QChX+BSr94QGnyE0wUvdpGogw
Fb8V4IApgzxPQzDl+mrbJ0W9r8LDNKE4DZkQ6jX8n66nXWq0MNnt1L33R4QhpRPjkbWYvyHO23VG
+uhU1vcKB+lZdw5+epFMsh+UMZ2GKIR6jAFER8QftjkjG25Y5J6mN04oJgIK8MJUugPrNUErRTWv
UjnjyAjOsT+8tJSFerN4bEvwsp2JdUCXn9oGaJPlvPrVD7f1mrXWIDFHhfuYx9NjYVGmk/QsCZvv
H4P0QZThaaIm4mmUxUqq966CkJJN2u9ymmgpxRAJqwkpLdbIg+Oo300/d9dZMO7sRH+xta9Z6v7S
7QnkvFmcrALlDKa58wSNZ+OHpsPw3cJnWFzMKftkO5zWBRAAHGubhJTzXBDBpbmk0aoq3PcNlHhj
0MGvmBQHW9B5kRFvqEcTqJvWQPUtTH1qLNaRxT2Eb42xTXJo1Dj3A5G3kvEL7mjnDjDSSmyxYvhE
eYYaoauBfmm775gkzZu8Cp76wXs1TNi9qn5RBcA9tDCkIOTuZSjwNjbjT0NSkc0UQxo5o3IzF4a8
CmApa4ep0tUuFaqH3Rs6a+6hnKZZc4+xIsIfKQkiIDWmxWFd+9TqQ5F8mzJmbSp/JQObk199bSJ/
W7SSvnwV1Ayo+lsa4rfjQOcA3on7QG/Ws4pfLrJszHh0PTAWJuue6Sem2z1Z8XciFmjOJgDPI7ds
UvnMOye0GWhR6nSsbdRAVe+xTFSD8R1Af7tKM6DmYbLn3heioH9Rvp1j+GWwR0YmBE54UiST3ydO
BJHZ6h78wnzqvJ9NQtytL0jGDihhtwrYNiF7Mr/NnISxDf8mJEuYdgCsBcF0tnTFNNcELIbz9Ei7
ew+jBXLiRC290ffM+jTqfoAKk1s5bNwyB11GykuOfr6ypbX2dRhFbQQatwCcl5YbX4WYi2P3O35U
+GR5gjsnNh4jW28PQ19waR7dV/VdlGa0T2u6SZQYlQdmkABtyj0tUy4S26OAKW3avwgH54Xpxjsh
XHzbBZbl+iUOmnqHff/JNUmfi/n9MuAja7s1K3uthqjZSvxwG1QyO7Nt6awVe8Nq4TbTwJnCwOTH
eudIKutGEH9zhRkfOrO7azSH7vygujXpp8kqiodxPdngaIvOe9ScEcuLfk40GNIR5RXklHAZsNuv
4sFGrohjjPi/DREC3d4BRl116iENeWdm0qHQ6+jhQlG39OHnoj7+f9TMP6NmLNTRf2bQ/JtQe86j
u/01xD/KD6iZ+Wl/qLQN3fpN123k2L6lu3Mk3Z8qbUP3f+M26RHXIGzbM92rStvy5ifptsezvJkC
g2D8XyptODSmb7jCMnw8u4Yt/huVtvD9v4q0wYaCrCGE1HYcusiO/YE1wwwom/qwSM4NAuGwdoPy
hvb/tEuz4ZwIFweRr+kSDYNf4+HzGwtACVVmDXBdRBTypo6cH4wkyK1xzmUvh+NSKl4Wlh0PRNkJ
oqPy8WtuUDO2Kq0++kXdUJaZVwvh055ZVhUpkG/7l80UixTFbEhvTPPomM/V28qq7+tcobeG9nRc
FkbTMPFfVivfK+io/xRlVxz9uT67LKivv99UuUVepcG1LYhhT01zCbfojfxYggPCfjqvttOsQMlJ
a2D6WxzVyLhPUak4XjeXtblph55q2scOBdVwXliZKN4tHAXUUVH3JT28ZAbb/rGI501k8dp2ignu
mR+vAmdYkd4Tr+punvpA3WTpah1w564sH+kHyG3QWXPhYS6Qv6169HMP6cB4QtJXsxqmfzUIsrfF
spnEDEyNmNu3xg3qhOuAvmfjkY7gaMlwmmOXswh1sBMEc6DwT3QoCOysHpNYAWvSz2/bSN3JRA+3
Y9PtBHX5G28WYEgVt7ts6GYw5c4ImB0aIn9WER4StMeX3gC0PVKz0KskvGeWVyP5R40jT/a8pvKw
ZCRkfMOSzJ1Nm6nddre1UobuWjrlm7JHTMlwKskagoxmTtjy3SRu/YI6tA4mch/sT8v3F06k3KEf
FrK9t8veXSPD5l7YK7q6gT3aK8zUvwhGbTZuEKsj57M6Lmv+n2vXx6yqB9x93V6OuW5en7c8pvsB
bUmQk9ihVLW/HvcPL/Nx9/KyoRmRRbKsvu0HtT0l8t17dZY39+E9LJv//WMSjzao1wmW4vypLItc
6n+sfXisg6S90xx/W3rUlzn8+rG8fQTX7Q+7l82hSNDf03JfL5tRb1Q7Cdsom38u8fz7WhbFn5tp
E1GHuG4vu2WRpNNqec6y5+2g6zPteNqNNOJXEe6um7972Q+PXf98NY78vQ+7l83rMdd3wwy3Rawx
tOvlkGXH3x13fT0N2+ZWpv75+tD1qdfHrv+362NpY95JzLCc4fNnYrreCyNKdHJQE47a3CaoaOvq
G2VwiZSmRjzGx1VTxBVFnvAuoSGzNd0aSIxuhMbKZeiHcY7XuL7ah83lteBZMq5b9vj82Aj2mf/4
GCQ23Q06DfOf/rvnLY+9PXk5Znkjb69w3b4++8NjZT6YBxjZ5aFHicsV8it8ZIpFR2Cl1RFkzkCj
bN6OMxf2x8dVZwyIjc7my+jHXQjccMXt2vmiHjNfpig8A37imCyQZr7mw34qjnK5Jbw7iCklhy77
9PnGcT102VQugq8xdeB5ZPUxmxfCEdXbojFirtCwHlG4js3DsmM5bllzmqFEufXnU5YnXzevL7P0
S5fNCB4dCGHTgXTAp5MXdXdc1paFU+KkqMVUoHP4c0fbzFEsNHZIH2+PXKHfL/7usTbluiuRjMyf
ybDcB+c1c/6dLo+l0/y7WfaExrCv7M7YoQ+CpxXTI4KsJWBIFfHl48Fvz1se1ZbTGoTWNjGzCNI6
reZloegUoZYOcYREXn1055vbsojN+aI4by47jFTDMFlR95ZDd9C1qDkuC9PT6Q8XiSk2jh++DvNH
ZTW4IypkmccQBvUGFB4YYgMegMdcE/wIl78eo827xfJYVDrf9WKY8ybN6Th4wXTs5gVsNWNXoBtv
Ztpk2sCEXNYS5G0drKLDqIRz7OeFMbTjzoVCGel5Dxa5M+U2tKdHGZSkyQIbpz/KCbN8v+PcFM8C
hLo3y4NqOXec+SZI4kYGpmEVWKbk6u2CsW17dPrLJ7F8MAFzXTDR3i6YdPvoM6s7LmsRda+3tdFV
5SZVNNfyvCDixvK5PJiTPcdIgK4+6oNkO0IzQZYCEoyxbvYmLU9nsKf+iQ+qPDqWBtuqIiXLcaTF
zJ4guU08i/zTCPjcAMD2Boe8f8xyhXNY0GwZBDE2c4sQ1zONkHlUZy+jt3QezS3bS3v+7cFle9mz
LApAnUxdma3DBKes/rZ93f/uoOVFlm1kN6hrzPb27SUnRoZrNG8QijXrSRg9SYNaO00rHLt/CA4W
1QFcJya0vbU38r1rhM7BnPcvi0WasKw1VjJnb/wpVbge09KfJFFsec1599vaLGdY1qRbE8Q06QFC
E4QSy2JSMdfUZZWzDM3EIlb42/2jG9JkKgWA9HlIfD1mWfs/PLYc8vZXlqcEcf8z9EO5+fBS1/9q
N/TAb8ccN/f8n1o+rWXt7zaXT5BmvjM9tPNd4bow5pvQdRMmTHkM5luP0QZbSw4uJ+x8aymXu9n1
wGUNER/3tetzrrvfXjbOrGL/4UEPfh9X3L/+2eWY//UxlzH8Cuv+1tVD+jf4Uo7Log0lL/VxddlG
EvnHQR93N47DV/m/73/3oh8Pfbf9tvrutQdz4FenKcyI85/+t/3LoVNclofG+Pnub/z96t//peub
TkfjGVBUgjaQD+Pda1wPefcSy0Eft5cH3z39bf+7l7KynY1U8ZhoiCuui+zPzRyHoV1r5CTOD10f
vx7r2TrZXVP29fpQYLfm0XQykkeW1WWPyoTx9ifKkXlhTmAqI9fjshhGRERoZOUxTWy638vq8uCy
G4A4s+HrkctalEUobjKKTsl1t6vmyfKy/93LmbPCx+zxzq2W1WX/219athM5PU8VEVSNUr6xuT59
WXv3mte3tLz6spuv+1EzinZr5IO26aT5afmtXH8Ry6aNGp0QoeV34XYJOqPrUXpeeSDOGYVwOy2O
fSeZDtMZYNnPY53rQhRU4/xCIY4bakyb5Ge0x6SkIL8stI669M2ymk+poyNTZpf/SyonBigyz2ez
+cS15+EZRMKKL/Rfm/mwTRIUaQJap6aaYyOirwx2qCCMFgxDeI6jsn+CuoL8N1OWynDtGE9hTjhI
qbpXmoT5KW6IxGkN+yuaDyzS890q5WUgM/ktAEo5/++W6ft1sczwp1iS1h1ym0EZlJx0BWguDRng
Rql1dC1u5lTPMZjjwCYoddfbJK/xf3Gc4dTY7RbVcHfk3DFkDqaUnItJQwEs07vr3HUpRSyz2Hxw
+k3tYivwezDT/1+w+7+QFUzLcIl8/s8Fuy9ghj+U6+Yn/QuqYPwmHINWkrANZHziPRna/81zKcq5
QBVm2oL5jg3t/KbPNTRdB3jwV6iCrf9m+77l4C8kmJpqnvPflOuMOcH6PRlaOK5lew7Uagb3wnU/
VOuMzq07nVvTYdTD7K7Ts/YxwCSWQEbsVT6tUclOXHjsFQ7t3x3U0vsJgfY/pHsbH/nU87sQvqHz
MfFZGGKO/34X7901ujbVguyDAkPztnKCp44y0dSNxgXzFHjkXKL7gRCFr9HFALtBT/07tfpoF6GV
vrFNKf8h19z8N9aEQ23VNhnSe6ArCHD661uSmmUilCfG0QSndZNmWrtGG2NQLPB+5m2CYRUZbl02
7c6ywu841cuVcrC9zp1PiFCPQQHfShW92lmOgxcgI/UK+yCmNZ2LjQeDckf1cSZWtuFGUKtblx6G
BGyIvWkERy0cXt6dmX8TZ77QMT581Q4oDpvyr+uJuc77lw+51nSmhI0sDro/6SfLY/IhaCVtqpig
0goushnIeNcgv94blb0DUIXbbOWWbXUWQ/Ecl555V5jic2Dq/uYf3hun+sfT0OFEt2wXxSLWNerd
70+AdsZQ9MLLD+3cM6Tg1lt6dqDKNu5C3XepGsLBGa2aNDwFJd+ZvUJ9fUDBO6wsnHd3uXYX6vCD
/uF9/duJ6Rr8CHlXNggTvqgPxJEEgHRlQtLeIxLDVOKt6D1FjJXI4a6M4tw67c0Ytf5mMopkZ4b9
J/zV5bosaE5PzmTc5iTd/ee35Mxf01++Rs/RLTo8ju/zXVLs/utHRbCOTkNo6PZWYqABA4p9QmW1
0U2hkeMey6csuE1NK3wg4yR5Lgx3Mzpg3ifbjXEGdcONTnDVpbBLyIcd7NBuyOzjiDuwKCf9s8QY
6XWBvJ2sjBBtJH4rJ7WfXcDCZ7cDUqTosRuJvDWGu0Q4oDpnaOdUmRO0OjCuYrA2XTB+LxV0AKH5
w7YpyzPI9o7JXXNwrPILXVfzBiAyd20025bWXKxeatuylOOFxqYYwbAntbnRI1etcat0a2+hnc7S
EteXMeIIWtZ90VNxBo/6nz9e0/7334nnGOAMDH73OlT/mcv//lykWy8grrdqb/boO8y8vMAiONWF
74NHsuQhqQnSSWvR3Q/BcCHYZTpNaVHcJ1FBnRs0CkBG0lnIiTz5nfwlKftvRxQP61H97COMlLCK
AywwU3CKAu9HVSdoNuPR5/NFYuYisQV2Xn0JWnLsIuGTlGY2UK9NBPimfZ8K89kfo+4QNZ5+0SSL
ZS31w5AylrrvfCwHVoSgEUFJRIuQRRb5yBgEZa/SCDZkx528pnjka1QXPE/Dvmkd47mzi/EhCu6I
xVK4onJjp6eT8TyhYEtRft35CTKCfgT9zMkzrZtw7ZpltoLOkuwQEMiVQWgXGleii6KwLA5VkYC3
mdLb1q+AjDjfR4UlBVJKeEtZRt9Ok8oO3ODWOqzfLT/uGGubTPfR2Nhn8mjWyRn8RXt2Be++rbP4
1iDaJTdDUtKSz2iH1J5bGxZmYxpPheyMC5wEUxuR1nn6PV1YeByVxNZuFv65j2oJ/pRAjkwfwNCU
lXHgxg5pEu0RVYmxPBlijpWnB3VGJLhK2gkZW2QP5yarYDQraw+X+xuhOS8Cvddx+Y7cDI1KHVnG
eq72bC1L/0KMuXEE1ZohYXecc0IigJVrF6o5xcbTMu/MXfXg1178QOnvBJDYOkdGGj8EWhc/gI9F
7qLXFwvX2U7TauNJFR4WlUBgqhvsrWG64dmhtnypRTFeyDjo1yZda7gT49n0EjLLwH89+G6cHOCa
Qp2r2q9xGxbnZjBICSBNCTORDcbLGY6jhxfQGrnLJ1qYb0RnExgzZMkZMijtu1G39kEfXdLJC7aM
yKmClwaXWTE8Jn1RHDXHiO8GdHDbhKrEalIg0RFAZWiq4AwRnqnfB8R9xXESH+pRfRtkPd4rCK/3
XZt/8tP0NKmWEFNjsB5tvdZgfyD+n7csW3/GF8GHbJQEMoMLA3LnH51sOqjQ9+6WBcaD+OALWOvL
5oQF6m1H6vD/ABBEQvj8WJTEvccVathBq5/Oy8HWjCpyRGFv/JwAcfw73aoKGzgq8yLLZ7SiS3zM
sjniyHuQVjTc2tIliIEjbL3AId4bRxRX/YpErmhnmmn4RM4dpPSUKQwXGO1xWeiJc4yycbro8xGR
0DGIC6p5Fgk5jeXeLwsiCgvcMuOPZSuXYrrw31sPDByPNMmqmy6OsqdlMXTBF4Freov9j0A6sILB
jZbomIJJLZUZoR3TUFf3ftYTijr47VNYeFjx2wnLAT1OZfmfDNwjN3lPJKRFAQvF1qeK5uQ+crxx
r5wErbLbKKxqcJx0v9EuqoEApSZcHEOANFHAnIjdn32cxi/tyEmsdySJZ84nw4GaJ8rcOxg2ihZV
24RLmsOPrFT+PWrszDO/itwigxXltRo/Kbc92S5QGVx6e5d+AHmR3X5sYXAiTl8nys9OYIEPA78L
8EKoA1WfHQgfQ/fYtw7lQcwZEvRu7Em5S20oh6EH82gUWAP8useVkKfwknsdHC0UzoNexb+bXNq2
Pm0vrlwAArOe64Q0BSnGO3DUMOvI/cnlEDxEWf61tVS0tbn47nNCgwupxKXUWnxJAdmvepfv6EWS
fTmaL0nrjjdcuup7NyrA0fbPgBaQlYbIvgcnCugdl8U6y/xoEwi8X4j63z7NDEDmYSIQ3XBMlFqp
3SOPhmih2nu9xfBYk4S4XJ+mTFjPI+eybF4FBrgH7lQXRC39iYgBgl7F8OQhKt7BkqEy6uymjEcZ
urv4MwY8B/3w1W7saWvHzYUmL8iQnouEK8QanC6M5goWq51M+0iIGvEJTlte4Av8sSc3DO1zHDbg
GQur3KWIBfWh9ze6H6NGJBSQTvLKj4wc52x3L0Jg2W3o3Xuoum5SPfA29ZhqKxF5eydDvKwZYqUY
Cs+8MszAIiB4T1jQjnJRA7mgTqZFBTk16CGx0UvGq2pTJUmOAEyVpwRnKke10XmwjFMbif5sh4CV
iuliqO5UlIn2eSIJwc/tdW9GI8mIWbq34uoyzdh5JmTZzquLeGtrEe2NcRul3ee4xNwLNeEZSTAO
QN15SsMRgyEqOE5H7VOoQpxGeBfRzYJGcsLpXtQP0knAJjQgJrxqqPjzUK7IuODG2k0nMcj0EI24
q4beyO70XLhHP5tuY8IBwyCiyQ7R4FiJnBH4HHc4klFxjuZxQK5th9ahIRHaznFqOm+lo6cof+ii
TNfQKJK9parbOjPxuvq/oh7KWBBYrwxqnEPqyF/xXPuvsfQctNa/M5TlHR2AVZsCf84M0uyJqbeG
R4JVjVPh2dyOBd3NyUy9nd4O8l7OUM2ucO1vENWrL7EXferS3jlaDWqy3q5g0Ge5tnINyzrgwZRH
FRylK6udaMgDFXGXHnTsyXVHRHKMA6IpUeo3RNegXjSSvEScu66qqkS7Bra49SAdA4BIboQXyMPy
5rU2bB4q5eMHqzREkDHGKADmq1bF+q2fp+A8cwNr83PX1ZLLQIdrvIVmwGgZKDb4+XrOOGrhm9j8
z0ZNtnd2gta1wcSAIhICjQ9Xl4BnOlqqs/a+Vd9lspP7odnSQagOZVd1+274JZ2ivO1LgSI3kL9X
k8CDEHIDTxx0xCBdjAQLqyBKdo8r1DpyUys2Nl/eyjfoA7kgz0D0YbeAI4F4Nhg+m12F+Wrkv5CS
r7ROyWI4mAln0/wabUB/qgAUseMMOlgKopk/JZgJzLAlNwaMbp86myFsufeEvo8v1j3TjNvA2tTO
Wdfiz5AO6PPG23CamOu2JefO/ZXRxr4nOdCMPe9gtgTJyISwDHsUR1VhGwMHnuxiahU3HWzsxu+y
Z9WvaaUJqnmyPvVQDMvIAgBEthM+ihzD2edg6qttG/vPODckYAuYKD1RTLwdMkr9QuL9EAkQAP13
SawnulcveZSgxVQzWt86LH6ryZghdFpbriINY3zSdhjFsBU8Ey5J3rEC2mC0ycVtPMamVp7stWhI
gVqwqVQ3nLmz8BF34hS13KM62FVPKs8PqeZvurp3b0UR9afKdTD/jG5wyzDVXHtmmr8asAgIb+p+
WV5zoPZwK2RFsq1NCLfMC/cEANMhmEqpDdzG48A0bnkk7nv3JExcYfWEcSDJYqJ4lz3V8ixVnTD5
A0PMEQxkRdyfpQqhLunYXfH19ifXG0NIzEyTbGmyqQU/fcOEvd5XOsyl/KtkQgbxMQ7Py9qy8Eiz
Wfe6p2CtlWjI69n3hWcYRkRnH5dDGhKHhrrVdsPk/+61Zrzu9PECIpMqo+aabwvMAUDwujoAgOxh
fmf6NWI3SvDFl9mdmOIvOiFRW02/GEzpHuz6foDida853H2w2D/qmensayo4N1o3Vo/LY8oZJPae
TuyaytIYSmvGBna9fAQeCO2jre+XrQBK49EVkDeXTbBPBVkJnMYFMUN5vHEF0ExOGeshdU3rYUxj
EoMzCZl3mk0iVFsOtQXyenCN4aL37Rkocf0U8je4bTxCDA2P5Vjne9vm7Uhp1Gfhpy8GaZxnoxWY
R3uw3zoOND2MjMc2NfTHyDVWUI/r+6D17S3QKGZgZrihNNUjop1/PqLYQNLeM90oz4LrL2QNB7+h
pt0Zja8fx0nXj2BxcDEs215F0IeHUGotCPlMmCCdNHrVKzPPxlVDEe1oa+GjpYTcTRawXPjV/bFj
YEc+xYQtkwX+PZW/246A/vF7G6aNyefMLXN0f8VGM25ctLheHQFfdx6ySnX4r9vyxLicnGy4VHle
+XRWZXLycD3thqa+mMEUbs3Z0KUTpp15Ot60qT8MhZtsSH3JNirMz6bKXmXpfkd4FZ60TO51P3F5
tfjckc3FFxs+6H1y8af4IiXTkdZ8ZoS3TwxFcA1vdTRsXhsXHVaK7NxyFxBOr+HMGDBwRekKwPxn
+NgYZXSQPkn87BZMvaR1sBijdYFrY9EokbPm/g84zt+8ydv3onshqkzBLPyS6+6EGzvGUPYcVRjU
ujYpd4QhMQMUIWcpUZdG0+8Tu31gcPI5mu8wmd3vCG9qdLPGNLo3jYTgtwPAy3s63cGuJcZVNzEc
GTNhO+jLgmtFeNbw9PTo2ht0DnqjfyvVI+P8YBMQFnozDYxqDEx4mNYDc+V0wx4oWrrLOs3YZy6/
KfwZp1jHZakL9cvWPLWlC/htSKfqRvfEZ4y47QHN2xAwQid92z1QagPpnK0TakpHb75cLovcWbsy
cvdG4v9qJv6fszsXDvnBEK0OkcF5cMk2vWllujJLUtH+h73zWHJc2bLsr5TVHGVwKAfarCYkqMnQ
ESkmsEhxoQEHHPrra4H3Vd9+t7qrrec9oTFEMhmE8OPn7L2XURH85zvmfhz8kkhTcmgwHxHGb7wY
NgrjuhkkmJvixxT0FPFre6fEk5j7H6YVGLvI80GD6ykIPVIzMbUQ/V+noD5ZOkFpsB2qS/FHxEet
xqgKF4N12xAUAl3efObf7EyVT8osG0SfgN7WDnKllu4XN45HbkNo+JChPvoGUNRqlM3RLus/RgQA
wGBday+mwP2IPfshaKCGpV1AB9QT56pIHPZXif3uBQoMd1qcU8UW2AE/vk0CCM8WPhbdKPlMej/V
V9V+T6tafeGQ3Iwi+mibgfjXtvn0enh0hdcsBz0imkaHCso1ydFwcw9h055fHCkm9Ok2DTNpJw9G
EYSE3rcPHUzhve6MD4wDtBjYtWfz4O+UYvnyI9WGlrBxqrRRcuwKgzBwEwTRQ6/S+qClUs9pSscQ
mkfZ5x7BalKyKfcspIo40eqovA6FIqCmfzdFZ17N0VYEsndo26uGD9H6h7qROKIidIsWgw0MqlPg
dt8rGkc45fQqZU323Pe4f7nmo10I+ZTQoK4M78nPTgO+qk9ljs12iaVzyYqAqadZfSd61zzkg/9M
yOdtiYh5I+nbPfgiEbhlA6BmIxi+4m2kqXw00mwg1ChqHusmfZXY/Ywl8q8cNRAHLv2kyAzkzs9p
KWd4Q2S/eBcn5+o/yYnYYzHILryvG7Cl3oPZtU8UCtc6j8cw17z7wsmefW+M3uus2mPpW1M/xzUI
A5HfDOXdT1o87ghP1yCjZwLSuG9N6D0EkfhCLdvUGgtsNREuBs7pjR03j0OtH3IDv1eS8XNifcpN
akYR26IGG0hjbaMKkSq9ibHLARzVC+5j3G1nsUJivVLW+0gu73dh1Nq6XkhJQnn1p+hKk++Rduo7
rN9oM5lvdUUaTj46eGU042BVFiRpKPaUSjph0fzwl+JHRjPivFAD4rxc4xfuX1eQcKckTU5/iS3a
f1ZhOGKVMPwffxytooe/hBajDPR+HpNX36oOgiS9ZvC+ybzpt9opLG/nGc6+nKv8ODQl2KL1F1ad
0YL8g9VkxvLTFlgjEEfdH4aMyef8K2EPTtrORLF2jYo+PZE+Q+n12CumNX06PFegpABEkylR2gUO
zfJzLvE+G7b2Oe2JesA6gv+rZ6dp+DuZw/MTRDbvYwAAhPcRb4L2qdzjdXkmHgU68WtKQmJr+tDr
V92cuc6LpzjYTG1rXWaxhPZBBaN87VvGKsHgfzGnsn4Lorl+WyRS63gi42c8oRbMz6Ptzw/JnOJr
loYO8xpvaIAvqxmKc2Qm5jEGYsaB6+lkzNVpIemGjnZXWhtjIijLRzJMc9V5XYPslMrPQb384mBL
btmGe4Jz4JPVmKHcVPNXa+yChzFZ7EMReIqN4jYj8y10WxJ2zJLIgKH2aesWdFb6IiZ1JyM8tq6r
SwMJM+BMDg2zCvgtDFX2BD3C1DvLX/KvXgksNapoNkSprkLNvOyaF9WDLWrjQwVEhktqhFPRxdhq
DGIqGT90P6c8OcilOwxL57wSGFgfuASqY5Qk1UddEXRVZcZnH9G9c3wxPEyEtjywRLNRAmqkKMY/
Y0WPp0+3tZycb0OcPCO3lb9h54QDARwW9xjsoPZwrUAj4Oedj42jvR9lZeO976DoSJNGOoiBl2Bi
oINrD3hBJ2C0Q0I5WcYIkaTEzws/aSFZkVvHjFiGtaUjmI7GZK3G7GA204EWB8P7Cj4k4nHvIW5i
uOxFLULD642rxHEUzpp4SDb7f9ioy9hQeiePUMtNLKvHXAzijWYbGj0EZUUZzBeXHdxs1wkBDlG/
W7+SDeO4vuzkQ8dgeDOVi3FsHSJBnbl6S9gjbLOeXXDcllDG/KE+YA+CcDJnsKZq43mKb3PmSvCu
QF1Nw/vZ+hrr8Pdqgj/bw6+fJkJyXNO6KJs8HBkI5zRmsBxbNcjb2JY3P6vSK5HOZEybEwm1Tn3i
nnkbRNY/W6X3mUNcTZyiJOt6np4yUxtrpEyIJMPfNF7/0msWYx2TdTX5yy/dlMMRtEqGuKAx0Eon
FSIkBrgtILysjfHPTqm+2X4+htmISNtYkOfloKv6fv6WJHjjprEVD/e2VODaZFJM3oswPxvbgftE
9sVh6PyvniJZNlGJfS7SBcwY+Qm9ZXGOTeRD5vHykWIuPVozmVU1xlhwWeyB8mEhxqZ3NtInJiXA
c3DIY3PZC04wbhHF1stILcrpDoNWISnRbr8EHXQyojs2zWz2l6HorrQ53St0PtmXj5Wr2+dkgSNP
SHN3M8j8KJ17cqmeDu78bQ7Gh6AKzGucdzuXj/c8p9XXYvHHC1l2l8zKvIdqHr/EIEueesKSZEIg
gT16+dYkKW+Tz95joAoDvBRxUkusHxda27FkYuOMZNgvhB9durR/WTws5L77q7HxQbsWhrrYoNjO
nHmn7WrdqZPx3hg+9TFW89GWB89zCXwccZqPc3JB4wEceJjqI9FyLZFOZT31twTrJbBdOmnGchsb
3z3YM0Y2UxGhdu8c6BLLZNSRmhvE0GXkSCprTlZc6gMEmXM+DsdxHtLSl9/a95mbsht1j7M1IFQa
8td4stIHgH/WJe9IuW0cc4ckyEV5qWqwQVsRsIsMLMs7Gg7pmTMbz4SG3tj35mHRbP9pFasv3O2p
ws1sv9hZ9b1bcHam5x7PzoNnMGumSNLexmwj8zGNqYQkk6cnEqXyrd12xjVrDV7UInDApRkwtcvN
dyJx7LFeI0FilxgzlSDbls+Pwta7JLXfX/o6eB8nMtAbgry2oq3sd+lgsnEr/hHUuzCJeky3tZlZ
lynKfg924RHYD8i26l8Iru+/DrP5te9YYWUFYCwRHGKH2Ejwektyivtk3ibM51F2zc8iI9+5RrAI
X84cHjxIgoosiCjrnCsRw/IUTPWHI7Lk6mpS1ebKCoBRRDb5xZrIz9nACstLhKSzLhvLzqKDiZVn
ibfDJI8p+/+L7ohtdIPZu9TUjBFx/mE+WN2BHW5zw/LeE4hO19StxS1NvA+zdPoj96oPRhUGzfO6
0TDsKC1Ey8DX8jX9JYuzz/JJ2w7m0dlMgCV3rA4E+PVxTuMkEriP183pqkJWTj4cnHS+CgqKq70+
pBZ35Dbu12gsd69MfOA9Y6lz6jFsVql4G8uiO0QZRGujudBJLS+xXYk10viPglRe5hORerMhzz0a
sHtd/9udGqghjL8tNP27Mf+WmkN3k4UAAddHRzniq4RFHJ35RIBfs0/sZkU4frMwz/M73LI0zshV
dcpLEhf+tmpjh8iFprpMBrzAqpxuRkbJl5gg5ArXg5BlxSk58E0BbtDFMGoSlBN0H/iFmByIDN2s
zDWWfxZ22q0WT9siXs5prtQuomWx8TQ3DN7gRGQVU4FNoIEFDjFNP5lhBrKMeDhl9IXasYnao+p1
E0YDjtUaLQWJBqwvixXFFiuiGh8S1xf7rGAQP1Tdu2Wn47ECRAtfpGLEVFT2eCMHagm4JedaPrZN
qx+79eF+2ym4gtGh5Ec5PTK0pFZvOn8NCmVM7UxC39zp0Yrd5OjDScHbj6hnnkX+mKzPZArht2bT
XXWjdxxx6worGMKhLfge7BCvHvTVyYqDTxl7aQE/ooDMi1MCgDwfkoQpq2QHGtjvVVuwTDqmSZhK
RDZ8FXu3sQMoRYzGLZ9Q5+mqvARjnpwaswBeGYEdtnEh0owtCdKol89E2jE75DJ4RYx+w6lsfovs
BeP16FU7cxFPvWbjX5a9QoOST1udNtXBaWvjrMzi+yisBOZRcFGVW61Tc/kRYGSj3j9L047f2k5c
0nGaL7GL7C7JZA9B2v9J8mB7QCY47gwiNhPmRt8mMw4XD5xTS0n6IBSUF2fKYsrhYefQQDkPlHpC
1uJHPja460qmBxShpB3RCe2NltmmRWfnMNhY0ctGB28ZiKkg6bYjtet1KugnDJAqhWihGJr1Iy36
XZ5b6nMazN9u3P9066o+RoEmhIn2NK2Ft1TZ6XHsaC7dz4f7mRGZ6uBQcuxUB3PPKsvoVMTEDXJy
c8br/N1p0Yj6tDMOunLa54qdKexUjPk2zNWGVhlzqO9D0omtYN0gzqJqr3Em3hiAm2GBW2U3sHfb
09li28e4kygR/TLkpXNqALSvFECcKm09fVSB+9vQpDplRWGiy+6sdzhwQVgt1nK434QhrZP2D5D6
4E7dzxFZyg1CiAkwvalDIqphyGQwN3oCpG5YBz+SuiaykwiXW2JbH3nz7DH/f/VyN30j9pgOdZUK
QOMBMoFVXOvcNa+IN/6hs7WRNZ3/krfev0SricwqTcnDcTuWhDQLTrYTyGWbr66I+0NVjV8gI68e
7vTgrJ6FXiom92Zh/ufTnLH2aZxvNJvr8/3BXUX2wbrtuj8z70r7uqMBziWf/ekcxR0bAEsjJ5no
m/vzKvWw+Ld25iJRKE53q+hduHl/IJscVazXXETXmMR49L/yjhDH7O6FGVeXzF1aen8m8trjHu59
yeSqBh9WOeqfT+/K1LsRtCHQcZNoF27OahMQq8qeGCsMA3fXwP98cGWS7pqcWe3dcHp/gfsL/vlS
q//0/qx1gnCRcX0s2YBhmMsLMsem8eP+w/z+vfsL5GbNW7q/hb+9YK4QZyFm/LibSWtv5EAYGYGF
f369OkzjhNy/EVFGWA1EYZLbUG3vVl1md6jSV3vHX19GiUGhSn7g375/N+7+7Xt/ffnXv7fvRpG/
XrmIXVxnftVT2mMeSdaHP4/c/WvDUKubT8dnTn6TwWWK88XB/lKMCXCVzi0RZAT5YRz9gNbh6/0X
DOdHYGl1muSk9OXuHb6/rlwqzo77U3Cf//AS35+JxNc7M+t+3n/5/q37w92BfH+mA19jgq1Pf73c
/ft/vmY90fhzFPq5Ei8hPiv29tnqIbo/uz/cf9CDZiByn5TIVL0GDD9PnSKTYR68Ynd3ZxdrAid1
ETmAdnG6H+bkfrr9dVgLYBDrRXW/kqbVX3R/GNZnjgfoldiXZGfE43Qm/3M6W7Tnaerx5V8P9++V
ycLO0KBrnncRMUcFEJ/7H3LXOd8fZknCZ5y3E3IRv3oPsgGpE3qBwmWAjM6FfC50TSAh7bzdS4+Q
szml3ReY884vCW8JXBRb/ht+ZbK6Iu+QkQrJEu3tYVf+gqbwLqrqxc5pwY7TbmaUT7ZQTLZbLJAd
zAcKNOviQw9MRU4YBju8DaPD94L849LK/L0157/Az2BgF/rdq/kPy26dLHJNG1X9xZ/t01BpZ1tF
SXzQtn0DDslWqUGoF5N8Sxf0w2rcx87K4mvsYMRc1mZzCu4o95Kz5A1uCJOc9Q96cczKGYxuEIBB
POTI8IJoMjZadzPkIbr/M+H6Hp07XIpkBlNpnyLPvkWO0xJceJvW2XBPcKz2skdTBhciC4k08S5D
1zAjBcrk6p4Mw/aJjtkBMqswycZIZv+ncr90QAu3dRdgTst/crcOGQLy98TpITNIrc+a+eeyML13
Sg43g1l/DvxNrNx3a5SfhnkwNSEVkwS33TFnmQOJfUswL4g0LtxyZoKTWGwWWMZTHNOJ21fbtCfc
yYgwo9IDAh2Rfm/SpmDrAU5ZWNMJqPRzxuRmKNlbRtFTSsj8FsDgIamcaCOVVNsgtAunB4AkacgQ
jbAHx3ZyOmNa9SgLWzfRIXXwyVT2NsLmk9PsxIgZGE54bMkO1XOyV+Qg76pAfKu9A8EFycYuKfEh
Uu31ED2n3UNVz/auLuHbBz0Z7tQ1IYAgIjT2hcZaRfnFINBjOGiLQ4TYhjSYpmdiRVfSstIbiamv
c2cF28gjMhFtxAstqht/OxHKc4qiGJLrXqZ8em0gNplLlo/yqg+uzj8EGaoLfdJMM+CmwD85MSeX
EBaoFYcZhp0cliGFctybP9hAaC5ZS7RQB0QWUh+C76XBBT6lU1/mjjQkVac/UjXOwInNEIVkBDiA
OEK7FC+zdH9FHsy88axy8izbjs+4b03ihK2SiKKqjA7t5BxB6gFdX4He5or27hIg39aK+4bkOWPL
byDHrzDwdsWCZysg3FlR4RPxjDgZqwtQVtQAa2rhckeLwxhfVtj4/VsAMEkKGMWLuSLJ3Qk4uYZS
bq248nLp5EmuCPNshZnDKJCn2J3km9HDebZX6DlzRQSdcNAn1MWnYEWj1yskHTIp8c4rON1ZEerk
vNIyVdWzs+LVQXWEdQtw3ZihVdPDWQDCgGNvZvRKNmM0OhN6eJtWbPsAv52Fgmz+9aGbztOkTUL4
r+mKfM9gvzcrBF6sOHjpwDglCIGlcPldpLjgrXRMn1IgHziM97aKLO5VRXCUclkvEyN9iRMJDcu+
1gxm/cEdLs3iMiPoSBAs5Yvd2fJlIrJ1LpbhCcfJa1O1PzGIBvxoplc929Wj55BjNZpiPPkiX3ll
LWKbmuRiUbZqVwYtMDRtPwh2dkNddReE35/UO/k+o41I328C80cSLMG5H6XKfKr/sd1FeuIsGN8Q
esAyHEaSi+BInkZFWViYt8bznZtrzQ4hC8gVJ3QNe49sUa7kDI6s8gra/nILFk1cHeE8NwM4KsOL
px3tKr2pjS/2NHg3u/OvE7qr47I0KdCxZApxSqiwTbtVrV4mZPl0v+fCekVZkbx2tOeTqCvfvfEy
LzoAwe1xX8m/EGI+XqNgVrfMIOhnVd00LV3JlJjPeGmPg8d//98ri8XqGPgn4baP6goajCct4ZnW
360Wy2CRgSxtdcyFnx/HgaF3VxJsjmbw3Ue0+DqVkAjaZd67q7hj8rr0//IWrP/i9sAdzQ3VFK4g
Isa0/yZnD6Kk6zFPqWNpIHeKevL7V1qgMSZpyEL2rbCozxEEqH0AcPABnsc2sErSWVQ9bHVDTnpJ
4/Cyik3NQZSPgx+/dQyXT2xXzYdVBXrvRv33H5y1Cq7/9sH50jRxT6DDd1C9/7MgGzdDYWf1xAcX
dB78D+Gf4iF6EDahHogXnIM7kDkyDeI0eHNyYNuUf1sw2zr5j3Scr5F2gs9pRwp98sOzzI+aZg7N
H9BwfuY63L8ogenGPOk1lKlM0+VP99TP6X/Ev+unP9/ov1R9+UTebKf//V9XH89/ef+BhYvADzz+
jL9jS2ed4ZkRHiiTuKJ0d6Aip53mj3BbhmyzeUKVUW2RPA37pZBfBy/l9uDcsi7oSNGvnR3a/uvo
/3DzrD0unv81WDsgTaa+ceU9ZZNSh4nE+60uEyDsmfPgdEW/vR+E/5/Z9DYrELmfVHlVmOquTX92
/+zm8lbP1H9jAaMLm/zL9rOtC9CF/5t/+p9GMPffHJcoDcf3XEmrdLWSjL919+//avgOCUzCo1si
HM/xHRvLxz/ourb3b3gTGS+6vmlb/DP+1X/mNtn/xq9yE7UoX01BB/7/xQhmC2v12PyvlxkDB8u2
A+mSEkzKlLT/+TKT+URedKGzY2q6Dgl36h0EJU3KbNhVyuqfM1smz3E2MuQTxcHsqAttZdovXBpr
aNrSn12mrflYeS/KaPDEaKvap9Dfr+NMv2EkmOyJcHo/VsOT18cM/6rsFUkTuuB0LK8QlNQXu70F
IidJ2Fy+E89WkY06Il+B6XfJifoBwK1RDKZCPjcBNLjZZVQo8z7MYxB4s4jsFx8HwL6zhHVx6zS4
UAn3e0EKVWgl8LkVMWmbetZgUAPjlvjkSuelV1xI7iyOyxSV61h+/Gq2bYiuc/qWkiNsNEiNVctq
SIhE/WWeLQA9iUSgV6x207h/n/DQbxKD1aTvlu5dlwDqgbm6ofLhDHimSN5pv4WlWyBIXujzTvXD
vDzPUeKcBr/5DGRQhRn9UdFMxb5MXf+aeUtyaHsDcdhO1Z14sGFuB6iGdtJLwmYph2uAdADg4kVH
lCt8WB9m14aADexTFixvtVfaO8Md2tDznN/AfHZ1zX9najIR86WRONKmcdMMIRCn5FgtQAXzIdhJ
63WUFuuwU+4rU0ADI0+ZSPhrpvvgw7xkzybxwE9xP32NRvAy5URS0VxmiK7bvj4Gh3yMh70ekcEE
OIMn7spPzjS83P0ZZZ9NJKYWySHgT7C8q+EjGFV5s+tqyklagCXqb986a0nfpnfa7CNCoo18EWeN
34ISb0RNJMgvrqPmmGelc5SzxzwhIA04AsuhQe60O6mJ4Uj0o2+V1la6kaLMI4K1da3poKxu2rsc
nH0XJEzw5mGP86s9FVMD+iMjK6oqCfUzgMcfuxzNi6Hc5CJoZ9fa/KEMJpxz3NjPJnkfQ2Sf7uYS
MKrs8nnRbRGlFFSmF59ti5mfz14lpLI09kaUBYfOw8ZBtp79xATQZ24NxJe0p++tbeZXtT4wrL1E
+ZAekwo5oZkXnPcJAhhtn8uIbowMXlgi1hzhySJDnwaPLhBjpE72mqfgRjizzn4Ey3HM5jMDlGyt
JUnK8r3nyYZgKZKKLzVT2LYEHsPbYMNvptEubjQxoPe5YowutTSkPBuDyeFHmwQzTYbJglmsq+eP
arboxPOR015bmkMWrccUq1QWkehklTZ5bzOkJ9mrnVBZv3kbp6q/TG3yw45Ay7QNW0TX67aVnxVh
baJs8xsDDlzbHuflZUy7S4Oe50maJWEtYv3zZ9IzEZ4jzzWaJewckqG79WRVESVSjVA51EIR5TyA
1kzH/ItJl/cpIJzfi8lajNhwW7H/kRhRfaFfgxh37WR6cf21rMVBthrRLXfgG9fOF7eLkbppIfcC
MuIyWfPJJOV+btPsgsoh2dtIqXZJVaPG6ekk9KCrwixL5KaHT4FYpfDDqMi50BxuE22tsDJi4Hqw
07S5ZezFsrb67jgNaGq/zpA2b/X0bgTFrnPS/lZbROrOLYP8oM925Jp2dKLgHbjB8lFNlXqUTr2V
AiW0hp9zNpfgqx8wJFzAvbArLL8JMtdqcqX3jW/U31K0w7Mp932D2SQuu+rBAxb4wtymhG6kkquE
Zb5pfHrVzP/l1qtcouONsn/sZGs9O7n5aOF6BFsqn8m5N9glLOw6YkCqcH03yPXlj3EAtVm7p1hl
H/FIJKtfKn9XhfWQga/VkbshBoi0StieoS4lI7E2xe+WrD1Hy8iOmTJ+uBlIoyyyHoE77Z2ENoVn
EiqfQXjYsQ7VVw9taDX3X8yZO7/4bcrEelSc/bvETM0HvbZ3qjUMJp5I546DxdrGPVbCdHBQpmtr
6zTyM06j4MOO5ujBacW5zdEXTSpCC0/GNUHBgIq80rD2Mz7pvcfuBFPQ9LQkfv09c0fnkUS5dxxR
l7L1+vda7rQVgZwQ0kf+lcFX7/o/spQIX4A94MR1zRSwoi+D4DI9ljlh9o2ffy1SsgXwSV78KAnJ
Lcjf2pmUdaDzieW/Z4bxtZT9RSmZhcva+smtkVzmpLe2FpaDXVmibeHm3T5YSXmOZ3zJGBi+kyX+
HUoDoDk2RPu+bQJKyyrYkrcPEiXt0mPAGR92UdCiDaELbv+K6yT4ICbZPcI9oWlSwJgi0+A1m3Nr
O87py2TmzQGC+mGViNzKBMjRZEehUMFwcTQ5qExjvkaJ2wCxKgkMyyFeD/5SHqbFyA5DpBA90uM/
eIlFlqxbv/VFb28rXU6Hu6nLt4ejKaTcy1Z2iChd8xo0zHZx1/gHf/HGnUSAcYoraFJ+4ohNO8P8
Gw1GBPS/v1vCDPGuW++jqKczmKInBjPxtnU898XhHIrHkeRnQZswEmjCXMs9sFKr0EKgF9J/+MOa
508EeeJjFhdzqIKPuRhfKIw+FzoTW3Sewc7J9TtoOXS2ndnr69IYO5X7nwlkl3NtjF+VPhvCRi3Z
APjSd4+jIy5/LiRyzk74aFgVM0nGU0OWYatZE3H1WNQATNnztlG7xNElTi0YW4v1aTWm+5yzLz8V
xD5frdxO91nDSp04DURWXfnHtuuJZRZJ/Qb1h4wkqES73mrtTQkk5ljYur60TJZPdRmLTZ/PZzMq
/COX+6aKxp9eAQMH12nDKPzQCSRfbZOLl7yIQ9kNwcVuCFAEOkUCzNieJTSM3jFfUK9MWsUXR6Tn
diYERqHLAPmGUn2KkGwknt64WulnHUQ0uaPoWkMS3SY5HgfNyP9K7uTZa9DKZIq+FyG+v5uloSpA
2IsF6Rl69YIDRk8vsdm/dkTavrVihep65hYrhLkHMnowsMlfy+x7YePI97v5V2u6NQ050rbXgdbq
YLhNCym/ncZmvHHzmLwPs+43g1/QxszFZsjj8jsRG3RrzWWrxtjferllPqQF536t2grf6WTuOdI2
kopvfhCjVmhqOFx2Z8Snkfjw7eKv0iy/fxw8NBl+RgthRl8RjQD0dOs6oeM3/qYdrOTqufXvHhfZ
vp7E3ku6FYfkVCc9+u0T+oUvYw380GleO2nUr6RdWnhUmZ54uCJe6E6Lvdk0eTjmffV1aHYkhceT
sTwJN/8pM8oOx9IhkxN586kLQ/xD7SFZaEvK4FvlvmBbHR+R/ny6TtIfyuXI3B5upMj0MwZSmoSd
vPhFsUdLLK4mUBunqC4QUv6wXTu5dhFguCpeWBRkam8D7KMMksmD72i09Gk07yoBh7Frs+4JaPo0
OSPN+ax/omYtryWfIgN1JA6OExfgJXMkNEYybwY7FvtCeh/35GYSOc1jCS5ma0lC7BmFdpecEcxg
IwF3ijo+EnP+7ug+PdhW9CaNNj0yG0uh8IyPOO4pCIDNV6qned1xzTO/2BKt/JbRQov89qtsFK8Q
qiFrHpVT7ex4fA6stKFrjsIzq49mDtwrELN5dq0z40fx0GRw3ilklhAeBSAWb5heSkd9JE6wyXtX
nfyhZO1Uy0suqo2ZJvOtTtvNFE/TU41BoLdTcdKTY5+MKdgRczCEtkER3o613g0a1l9SVL+qiiU3
Muz0mlczs7JZ1bBLpfPQ+UPPagcyiF1XCTDFJk0+IVVc+wv4rHVF0TjVSrw7p3sxxPulWTv5u6FT
rzrt1boLsB6RomwjUNlXmdOEg2aRHlpLvcppjagXabZvkuKZqW524+fnwvNR/OT4uAlCKrepi09M
jIO9qeDobe9F2ShHknsTbHmRB21VdVlwMcfyO40klBJGVVybPmuYcOAqkEaaX92xQp2LAT2QMwBo
2OJwXkCNki+eYdjBOtPE/FdT4b62NpY/r2Y2SLa/2hGwuLNACIwvdkD2RyvZPa0/BGsJCGtUm6VU
M9M3Y4dcvKRHbnDtcjtOPJK66xjO6DwoWNYU2/veJRkutZqCqjI4GVC0GWhTUxutvfXTsj6idsTK
g6LpwND5iBv7VgUtqXIgW0NhDkwv8IDU/XcUOJx27AM2nmvuMmf6Q/rKDzVd+rDo8p+OZXJB2mpg
3IBXM8sTY1s5nt7GGtrAuBCqQbp5G7LcMxRCUVoEw8mKZxiPurMecKJnCz3oJCILAd4rK2YTFnH2
Ncv9mLaqz7RjvQ1w6Ha6+MiQsD/qxXLp+vvtqWvy7ZLEBInX43j0WuFAHY7hylfVm1DV16Bd08aH
4MjgbQgt1AhhNE/JxZmmVxwVw6HuTP+wSjjZXLHSTWxYzGI1vvQp1v98Rjrd1nv44yh/Aoxz8lVh
DmaaQsydyvuSBdxrqaaj9iANYzgU2fwlyBrxgHwJKbCOoEGupyUMOLLssSqWeX5Ts/qSJoHH6Ydk
z6/sFB3H/E2X4ESG1YsPiNbb+5p5+rhEHNA0/9oHvrMh3CANQTDr/eB79JON6uyOoF2aiBjZAkbi
2ZnyCzm+zUk07i/ht8NuQui9hUqBfzctjOMUR+Q9N9oO5wGGeAwiYN1wp/6cI7kqX+c55xMfxB80
/C0kEQmcgHj4ObsA27DvbtzGQb3H5nObaNz3Qdn4x35t2WG5o7AtzZ6QBCPet400Q5XDP85R2Yd1
Utp78ir0Nmn9o9aqOjoiSMCmIK/PlUVhJ7xbLtL6ZjgI0CXVipMysIAVjJJHuz9Te4KH0dQ7vLtg
k6IOzzSaYSaASc5y33Hf3kcOTgd3/qmXU8e+87joKbipIUfAW1XBrYmMk5pyfWynzAbmYU941CeP
YzjTIMdjH9LrKIizRE1mLdFtiobv7Fz5hWKIzovfffHl4J2U5XZPbf2Ex+3AKt49RqxHB4dWTtgg
NUtoWh16GIE4kK/LiH+1Y4hCrhUoI7PNAfgx8qEZt/z2s0WEUwN3YFJswrLZvxaWId48nCAckaXA
lqga4idGJP2iekkwiNqu1T0SawtMrouTg+fnYeCX+tRWDyg1nSuzxuKUQotutrJiligkInRN938n
Aha/WhPRVkYIPgynwJ6soSTPbiUezE7tySsJuzKJPhjkHnpT5fCKUa0Lm2qHtGdsnQv8rvKANCx/
YEfQHbCoM4orYnPnp4vaYodvt55tEQCwLoFTa5mMGbJ3r+2mq0JUPMz5cZnbp/9g78y229bOLvtE
yECzNzZwS7ABSUmkqN43GLZlo+97PH1N6KSSv5yMpOq+LsLYPpItUcDG16w115x3MyK20UPp1j5j
Hc9bi2iUyJX39B2HpCucazfpNzSn6zznFU2VtdFtx4aAEJTURDmHKnJFBHJp/UbUSUVMicfjcjnU
gex3ZTtyvjTm4CvazBwr5JGI9kcjb41r6XwbWgz9+lheKwPZfQvBBieb3Go8Do7Yer2mF2exFJo/
o4qFuWFP+7RiSKWE5nIbx8fZuEfZF93H6fiedVr7ChmWgUHxo9O0+Elk8XuQrGLAIPr29cRKkM0F
LSQCA6Xevly0l4FBzGLYzVOUcr5YjQW1BgVy1HfDgUPOPHKsULI/WmGXvUYkC29nBRYILzigmA7x
bX7I48G8jLoYvbINwkPJRd6x3UVVYpetD3AKeglCBBoR3Xc1Lmqe1Q/m+t1OGrEpSyEgSCSEs1s4
HgiLOihCnHfhaMz+SBbyRoSUc3ViMmsywt/2ouYrS2Jfh1lzmygBzfmWy56sJib6TpcwO7LScO9M
GbMpURKVlfxORKPfy0juJOE4GHlN85gYMIHdCV1n1+rRg71jZewc62led/Ie2/wD8nrtSMxOeo4n
q8CP7nb7cKrVPaprza+d/qlk33JYmpTdAeEjgAOKwxC5AUPEpCTbJCIdZpTmoUKpswnnafbcSYgf
/YCsTRwrObbvRutuhMFUk+yV5cLGPvLJrKbEbxUWRs2918tPZ+oO01TPXtN22N919yNao+wd5jMe
xV6IH3lpri2bYX1JY+QFdDNUNuO1/uaIpdyPVlNvG5Q0IgjKuzzX5C2Kom3S6m/R0FnfQu09CLT+
HFsSPIIdHEldCs+Jk534ZsaL3QpW1WZDDoyj+xkBsxue4tpW0zSGMbn+qJEksqmwijyMxqrAxG+U
omd/KnqyNnATcGpWEzgirtlyHdZaY3uTccMw0wG8mLB42y2JWXilKDgs9OK1TR8nzG+MUuyfphXh
0NRwDwiBULQfn5Etq4sYjyBI5J3Lc9k0xsCX7Zrbbs+0Nq4oNotNavSQT8kud5yAeSMihrxQ/CNJ
xvo9gFuLi3vy4GRrfozRfVP0c7gviGDxqmEMNmbXhntZDQYJZkwsBqR1bMVVftBiuL4M9LvdEGr5
vm6adI/JzD0obvUFuARDoOhaavOttOjGM1s8EA06vMKfXNBGANAXzs8BjPNTmhjuUyWYEEzMJhxx
HVnFgu/BvMbIOdm3uX3UMNl6mhPUTxGQK43i7n4M0zdgOO2J45KoGuYMj8xHvHIq0924TPmRbJma
sX4ITna2sPuPW40FwWk28D1razZVXOdoS80Pk6k5bkabsLUufrNV5Ttp81rLn8MA2okJh7OFSvfb
xlPEyJLxhxNSORNud1R2Wp/Kqn5AIUhh2xbZYzKVTzaL/wPV13TMZvFAqRMeQz2NfDdCSRBhBcO3
pAFELk0mrrVpozdCbNH3xglXdcMsuBGk2rNe03CkOqqgPuJZkZjsIjCd/BiqmE014YsbkHTXKQdJ
52jFd0dDmrik4SEmfIEnDgpgjSP5C2bdTcBUssbEyczzyLYZKoRqPCShelB63Z6Gxpt63dq0CWPj
NLtpLPit1J3IA+NF/5xgBhPCNftfTNwulk86I5Q9iIBvWr1ayEuOyZ58U4r7hcxBJq4aH6QViX5y
+sifc0f3mnrE0D/oFyoQa//FoVatqD0H3aqHAq70JeY6u+PxpVoMm2i/TOgjLpW/3UPToaqeIgfI
mDszNop3k1WOpDaH42lCG+bwtjG7JepMYailrUDQITXET4IMduTiOqaKtrdRxS31owhWK2MGDVRD
eL37+jrTwV74fiU9dtZlnm7x/rvli+rL+0QAkyfkfpsNzuRTUnO4loDzjFiW21CHTvLzy6H2Be1O
ZnRI+QyirV7a09cLqiMyBtUaychwcBzTdpejEqogA8shfSub7LMqy5izKLzLV4VcEdM6WjL7rcqe
mMiQ8HIGzQjwm6LbRlhc8YCowzjVP/GB8RTVGFWluBbcj4V0yRWkbS5K+CWKGKmpFk82L+GKRg+j
2dx+UYx1zcFaBT5hK1be+dcLI18cIexfthqhnicQVekh6MnjXJHk82SOuzIaf3SRC9zbTJ8QTRse
5V67wR3OXgKPkNAJ/SzykaZhoCNk/78fi/RWzAjS7LiQ2zYmCxZOONPBco+MEiZtnt+tqDZCWTxC
Srl4511Kk0UqcjrugDmUe61wfyBx+SzFcugq9bwk2a9A1/Z6OYQsb1hk8JQEM+Ue55WPblhhtDcj
/TXQ1YDWD4ncPMzfJGaRDXZ0qsDs0E7atZ0c4zgTBLY4SL+8KNdOsz71myCcWsZu/CDq4kW3FkKR
dJK4YhvmuzNdIajzCCzl/Rfg3RZJvhct6YkjND4jqZYD8wkunjB8HcRgvpRLZ6zgDV9yCBwJPyQr
D6/tfqnmFzezrO3XjmRpy4Y8sfXfergz4hmcmtOnH07ZAcSi+pCqRWxuyOdIm0ykTMo6oTl6NcfJ
3ulxp20mFKKsMcJDqo2c2X0o3mcbXbqBiMQIxNZalbVMrGbdq1if0MvYDlInQn5bKPQ7Q054gErS
QmFmzKtu8i9We1s1e1rN21/X5SrknJkzIquzX0Q83Dezes7dT9m9NnF00+Yo2Cx9/R1DGeHMjYsF
qrAvDoF6HomUvycdjo2LAtrWSKTUXASEpnBWi7W2igZt6LxEUHYEd/pVocyTxidHJsnuol2ZY0Wn
1oexZyES9UcuSsJimCHu7Z6+/SdliktytNu2xjbWxN2YiRsTx7/A8xqyC8esvunxwM1bnIeUAth+
mtrrEoIicg2OAgX5gnHDO9b1t/anEz3kht3vtOBOb5HgD/3aVJsYQdsnoeyTNjKWmYdb5fSrwBVV
HSr1gFmQ3fdb3UDciav1JYW6G2jOC0E6oBEiUv8IufXlKu+eoLD746J5+YSFsLZWpmN/yiOTt9gu
0By2PRuhnop3YUJW16gImWizZPbsLibE9m7saAdrg/wveDSPTjoZnskmKd9KM3e3NKw6adboN8OQ
2R3MgzIOb6lZM40oDMwMbfog0DwuPMLn+Clk/ET5gn3F5bFDzvWyjayB1fHi6utIQ4cFgB5vtvNd
20+fZNlyo/pV1G0dVNicP0CSUJRuiWbPj80i/KiR7iGkISKuZvQtEkX7KBQ+4laQyGtAkJ6IU1+D
QpPI732lWV4IfwSzXeEP42rsr2vaJMv9JH8J42m4UDPnJko0xeiL+YCn2QlNpevekz37TkGMcw1P
uMOBceorvJekzBp+2ITwNAyC5Anx+2AzQYuREEMk55B7I9ATrCUk4raA7qiURoGavs7JsNDvhgCP
EvUkMzysZaFVEqcEOiuvKasnSEUbe5rQbrnE+jjza7V+WhC2PPBqfjqt9kiF0DNhDi46588/Yxeq
9WwXa2xRQlpmrUfnyYz4/oKy3TSr9BwY5VMtkeOEgUVBjK1mOwCV4qyr6VVM+sJsOBGe1q1fLWKd
iQDthVu7yPFA06Ai4yLGuQ8fdJ2/wg2xUvWXqgNxZafc6ITdfnfI2wtj9mhdQQrg11N6/cq/fjVm
34eYjDfVTqY3lRqRnez59CJ/nR6JZ/Js3tiqgqs4U/hWlDOMZwnsMwucNHXjVXA3EsR/PK+IQejq
m1smApsbHiap9ywBDANDUa7u3ckgLT0Z3kyVf+9De/LieUSHD22cHs8UdMjWD3etTuTOtTierYKl
moP4X6M8PaUkWp0CNRTHhmgTAfbg0Bvjq5Q8MzjOy80S4K4EpUDUMvYsUhBrscscJ/FkloTbzA14
dGWAtuD9kONgmL9rgYFaMseccEx/PbcZYBEi3X63dO2ZtK8LDFDwuFZwDkPbrw1xa9HhHFSrAq/q
0oVpGVsENcyXvs0mjGh7MkFZTlb2QVj16zwkIZd385B209liIoSrNtrNViNuVgOpIqlIA8vt6Y6f
ZIcQYHwOh/FCZftIt+ZsHdk06CFtPIFx8VsaHBD0ylsC0LCWLNmbw51U9zCsAmy6gLH87i1Fc3lc
yK/3Cigonh0OAKH0X+1YUz2V8Cs56YJDjHJ+NwbBU0MLiDK9bS5MRBtg6ZzJjh+Ab9+4WTUR9DEd
sgyNOGD0bGupMtynz3WiEaseRY+cEwFjRcYYpGpm0AmMyuBkNML22DdIyNs1GLdTzobhLfK1XNe5
gbVDY9XBQaZt5odGrDwmdquHTdv3udSPutPui7BlXJA7H3HmwPIyKGLUfBlYiZyb2GGagOKmj4n/
DhEBUJhkTf89SIofOj/ije3MsyeNvt2i34AFM9TfCtv8piVeZnXyrFckj+vJj8JAwlLOHWoBRxuP
kyQAjIa99Qo6aw/uh6cNt5IsMjoeg6fkJnH1AXadZe54PhZbN8VODVVqgERhvboQ8nyj/9QNzW8N
MzhauJ8yhOJotuU1wfu37cAOHIxc4Qivk+cvX3o79346BMZplL+Ii9XYtIVHSS/pNXbWeW75uymD
7J187E3VEoraRuk391C7ROImVJD+KAqB21X+cqvW3iVtqzbdvGF6H5xjsJMbe5kcb4iro9Ua5Y5v
AASRzYBMSOKBnMLcsgAlWZqYuY2YYBQGwn7lIvDEsrIE28qkP0IYEAJpWjfzgZvDyCQf1+xu+oB0
RwPDAy2JAk+E3FReoYffcUAU6zrlp+2m7lbnN2MC/jIOgSGuMb5DgD491Rt7jw2DGzyHJWKPbIgM
os3mMWTS9NSQvXJEgjXj9BHAApPhGqp2X6Ukm7rGJ+N7eXV6ldNK3XcLAvQhrLTDGDOu61uG7ll2
MWiwZQ4PuyUKlAMq8Z2ykh6t9HveE56rfwYNWTqhNYEec100SahOD4EsDgGDIU4rqhSSYuDlASSB
BqmAyYF5nSaSacSa/N40rTcJVFu40d8sU0BdbqDSSMdevE6qzjct9Wu4X3aY3NnJ5cGwmYUwvNJO
WJYv22mns0DbB4n4ZjbPlgLs249oFOIJxgL7K5Q/qD92eksYtMGQq7SQuaTFI+IKZ6/AU7FQRsKQ
O34qNB5HKVJNslldufQeWxnaeHhbQzeP7BtHAugKcZ5IcP+ie5QYJlQWnm29fFcTZh2yGDacgqqG
kUVNjbORNS4zCw4NjeSdTZvmP9yxIRx8/cJk5YL/mgG+FoHw4xYCYxyZnw7z4Fo/a3IqdmGUPmdV
bZznkoiiWqO/G6Dh1ZimNB5zUMK3yMEaUocjUExND2qlvtHl8ZDWM4wN8bIzMFJncT8fRYYOqGmN
ndRGUlRHTBlL/oj1Mdla8fBDNfJp6ZrBY8y/rarkGFzImswZmrI2Yu7oZW5/1GEOOOC5TmVr7uxZ
T/2uxzEYZOY+CUa2h7LaZMLCv5zy3oXGeNOa0PUiro4qlScWo5lXB9UhERr+CUDxctIhNgBd3YbK
nDdha/xk9QuuvFLWtk0giizmdNWhRm6nGx1Og1tv8dCYxHvhLJhIBmzhQd0x9Jre7fI+dNuG/Y34
kY0WDK9R6YBNuM/zcvhA/JOvO7oAw6N7ZhGsEe+Oy59P2WfQcJti6qn0JmRI698y2rrY11BGaoHK
qSszxSgIWBTEToLpr0kG3Ij9jb0Vwfy71KPJtwqU7Y5bwDdlHUGvurXMiAdvWoq9GUYXjKebIOgE
3EbzKc+Gu7BwjI0lhpowKuFVdTVuda1k0czeYot+nR00YqRqzHehFn405mPRFctLlR9Qze/ESGk9
mqaxh7VYeS22EqaTOrNeNerQbNw7dGMW6A3Cc3OMJpAg34ts7j3SMhC6TKRjJDT30oTIBnrO0/P1
amgVW3jClCQ41gbr6k7Xk+feNt4c1ke56JivIBN1jDLinnvJ0CHukWjQpnN9ICKz2kcrcqIza6r7
EeEhCYjwyl3TODt28Ba5ZbDtO7XHLBKfbUGgSo7HeZ3id62NMKYPQYpR/y8azhbSj7FBjdBqRZRi
HBqudZVdAgXc0TC4bBzRBIj7IDfWeXzKGxjHTTV/JA9TL35aGbfrXBUvVVez5R3cbzEU9n3kkmYP
xhcZnLGOIfNzttBaFEPHPYEabNhgre9PoZXsqvq8ghhik+eyyyqMej5+DSSotdkywxXjcLR1SVBa
sd6JEzU0Z9//tk3Wej90UAtfHKW6o75W7mqtrr9e/vqtonGyZ2Fvv/ynGhHiDDnWRLo8JD9qHSx8
vRj/+NX/7Z/lTDE2HY3n4mZi+09/4pDoIEgn+szZ7o290zhPOi1hWgYzaiPs/01KwFrSjaevX0X/
+NXXb//dn319yD8/4999iBATzUIs+20rjJSTpia5c8WQR3CGdqGx4DAqO5R5cwA0p2U8Ey1AoaLm
RYziMwRLegE8PUI1S9VG1A6Gbbwfla0Xe4Ec2bP5KDEgM+0sKFrBDg1RdXLMgYHgzNq175gWjkNy
x5V34IjFuzRTk/RuNF1GjTj1CEZlIWedZK2OTSVjDsmqdiP6+Bzy30kF6PfoWLweuI3WBN++YR10
Mf795sycyA/lmAOFKXd23R2kcMEOGt/DxOq3cwBZvRiZIhkJp6SlKKFIr9bBisMhBv0M5TWwt8Vk
favM4DpDBTkoWvh1ia314w+zso1zEHfAM1mC2oq50IybK40ujZtYzAwtxI8DiiLTJvN8rSjtQHvt
89860axPo/HRGfMvhqvRdtGDl7DGDJla88Fqu+pUpingogldzdKYwmucQ1oRCBCMdPbjVH4uc3JP
7cJjUG9f0UMzl144CmYne6Bc2Dl0RHgkVbqLjf6WB54zaDdURAB/TPkyQtemS4/5CB20kBn/bBlQ
wA+Mpz2csdw3G+e50CKLW20kCLuPO2DNwwUbyIfTj9hnKBx0GVPx5DB0ykowbAnDsxP11iFeFgC2
Vi1PQ+/IkyidZ0KCempeOropn7p1XDRt1TQ7e/zMD1kPtaqGTENKuD2yGP6sJTduV/MXlmvaXzkl
DLIeQyawtSJ+toS7wK56w6HZN7uMB802zqExzqVb4EzNH2FZPkW4d1mvm8O2WSGcmjEpUGN1uXFm
7N6tLMQREyXyd8apuOYPKacgXx2z9DyfD26jc6C45hEgfnae3XLXpfnoi7XHG8oqZX/QBfA40Uq4
Je+FEeYmVLvljUYRoBURUKE7Rn4VNCc4Vmi+J/gq6/dvNBfLVoxQJv2BbTmTzNmm887fVJpe5WRd
kxHdW/SKWzE9OzopTwHrRXT48tYn1Dsm46evv8iVYEP4nrSRkXNka/uOmcEQNbaPbmPeZAuzWFcZ
IWo+J8DTbh7yyR39Ohqg7c5QbaQ+s7Qy2aqX5zSWHGcPSZGcyrzn3x2Y6ZOrGCrb02RwUrXGhUM9
jMaV7j919xR5H01EL7jGAuTOOHhzRfmWwXdL4ntHGm/dJAvPcoPvbWXcWYl96DKFiyZ7n5oBTSPY
HTUGH1YQBWyxk/5psKKNvujRqY9yuhpWZsISSJ6zL7LJu1H3+l6Bu/HqeP6AFzKz8WceNRANtgsS
oq8dAGNPpax/6fiQmyhNbmRxORu9tr1kzA4jTKdbEbHZ6pfsVTnKhVpIvU77sFNspFhNO8klTxNf
14Jor5Uiwhdku6A7ofe5OVOXUdyVk6v5eLrZODZYSDE6oPGOID8btDPfbTNL74qF6IJ+N9fqNjHK
Cdk4Vog69phbH7O1ixpVST4dmNDGYfPA3hF3aDY+OxlzjqxPFPYvtg5l5f5IcB+g5uoJgXay+WSu
l18nGdW7LW97WCytx3r5HJmETYbkXXk6FakXUGfgfG0fotBmb1Ulb0lVWaRVwfTDTVHDJyDjged2
uHD64WfFR4WNM0QHDIp/ZBQOlMJVHgllLi2NhB2CZobdzvgxuPF0snqAql8vbkUk0GgyN6ji5r4w
hgGcsv3gWIiCspqIoSU5BZ2ps0aoHgdDkjnDQuPrpa8QqEhdg4TsBK9TOtkbfAfEU8u431nD9Jnr
pfIcF6lz3UN49ecSN2pnpd0WRvNzkVMo4pwYNwMD6xOOW8ZO68tSDowIOzaLX6nfhhm/LrA+2CMM
PNVssz+bxdr0NJ9mnILpWj8HBQCN1XqmYSb8TagPQJFYvApIknCcWWjXFjvPobl30Dd9VBUbvAqh
WQFkulk32IDmVlp4+olcKjoOTqVfhhb1u+qhFoSx9opeMV+C+IrIuPMmkiToLlKxH1u75ak5sQfQ
cbxWTtFvGcetaKrfM/N6OglxttsYINaKKyoWo/nlVLvCy+QQemI0eKpY72PPoljXEWPJ0Ykvqajv
mJ9nBxQZBXVZf08MwLFxi/IWKPmDNJinUETLh1aWZ1eN06/cwhQNC2qJPkD8lRDhZMwGp0Kd7CQE
h4blqwmcKVnkuB8SJvgzloGF2HEMi1X8bvbuhzXK5nNu38DegWPWr2EnbLqlUW5FYf0OFGLUpAwB
1DZOsgsGk96wQLBl4UXZGlEYMfMOfqWLQEfdgRMi+20TlktxPyskoo2xuE9qlYC7ZeN8w0vbVe21
0+XNruMe4F+YHluiap28fmFGxeIqW90COdyzaf4uk6uY4ui5aAzG6DEZuiz1uTM42VSdfDezJjxL
iIh3XWf1e6rs6ihDRCVpWT6VaOSqQG/RF7c67WwNixnVvmsNf9nqMd03z1VUEXnbcBcVN3vuwTYa
y66ewcsmsRGgFUDYNddViAPGwBTFz9GOVHUMHWaw5vzLBeAL0e9QwrT8bdbR0WmQfNO82/t45I1y
QZNfeqymR47C/iBQWDzh+aLPxdP0S4a+sWiVv1DhblW49OcwkjhmeuPaQMy/Tg1rRWXbEIdL6Lxj
ff+VGNLbfXRIzYgRMOO2e8fWHzvk0siX2+I+rFO2qwnD1AEsJGd6b3y0JintcUowjlrXFF8vOT3h
KX0bo666L9KkgjsT2zsHI/Xmr98yyD+0nZgJPknuZ7GMV6eL3qMZjxd0NIsD1bwlDnFcljugp6rj
apeRw3JQjQv9Leo86JCK825K8Z6DQExx7B871b5j0U7vQrm+5xWTG5Ea4q5OtRfZwwFjDlDsuui3
oez1ETm/sg4a6FEX9JACtbRkHdzj7+bHg8qxrVJErtlyaiMZPAzoAaxsPMXRnF6dp9FOkRABviBp
o0cg4YJFawpjTcSA/aHllMSmYJZUYZopOYx9LS+cnRNA1fsfPsd/42uVfxqaMQxK/IwmtkFTYR78
I1CsjwIQ6IB1fNtsMfEsrXk/dPopBjH/yNu175lNnVJhFd2Guc3OBjXBU5zN/1JgSqGUQsyezXGG
oiV5HVZwarmCU+M01nzkK3nuOXZOWGRl/d0KZWWR6ZWNyiC1tr49xQn4upjaOc3s5y5zW7wfvXG2
UnT4pWHqDBL0Zcc8KfLNKvj4Yim1bp0czd66VDCx7//54uRF62dh/xwaNXstcgSqAQWcPisbmGbf
VrtKN269coP/8jaKP+3BvI2OZbDvEsqxeCv/sDcDkDHYMXQhMDT1WQ2h8dE3yeClVuLA89ZsJhxD
/L68VzMEpQUv9JYxvnVD7Qi6IMvKYy8y68b+tb0o4j3QLGBgETn2F4bdT9y4mHF69azPrXZMXWB9
jOSuU5rYW977dlfa9k/YZu0JcXD0aGJDRHIRfcuaDE3RtOSkxUzFFigCg1MRKQ/5Z/CgjP7okGN1
RhJ67Ux8eqKtjx17Z+qz1nh1BPvz/3y5WX+a13mDQHRRApo2Nln1Z0ZcYfVBGaEL8Hsz2E6ww3d2
0B6qseTbTcyZUlImsATr7jzoSFmjYZ9wDRxGC2At4+GHYOU/Rmwo1Azc/MvAlsiu9mUIQiJn3+h9
yioPL86unpb5JZ/ih0nP4cSkaBm1IP8AKzc8aaM4o+H5z98b/+6/mm/55uz1f8iFDfFH3GAx42It
hgXZu51lR+SljE/3Y2nF36KqxQIZljCrBD8ItldiD+F02lRarP2A78izq6QIbrLKF4nMdoXDspX9
KZi3uddfGleS39DkjLq5rMjQhvHF6Kq9hJbK/sevUhmBkbO6h7kn6kYz0+7nwBFp63PxZsOI2EP5
X1cSuHKNh6UEQhuGuvoIqvyYC7ZxxaS/6l3yEZtD/EJ10x8yHDC+AO55yxCCb9AiIcQcIWkuofbG
1Md+wiqRbvokJriInsMrSxcsL3sTf4aKDiqRO8c4m9G1cWB716HhkJ/UEhvPhmCEKX9XuSDbaGY5
EAK8lE0yBcDAi7ehtYdfA8sucnq/lf08o3FHCmrKWzegY0iVrInbgYlLOi7j6XwC9kRDDc4cI2le
I+dT/WC/11N5MZpF/uJo9Zl+Bmcb6iMP7CDYdD3sgyQQsPMNaT9gs8NxoeU+pktI2pgMk2jPc7vZ
LxoWlXHfLlX7ge0N4Xh75N7Fvzu63Z2Z4HIRA4+jsaneC2W7G0JRXtBiiVMSydzvrGY+yA4p5pCY
RPaVnbXLKDOioDQ+/vNVaP3rSSSVMqSyoBXoyvjzDmPBE2ugRzLfZWDq60iXLUab92p4ywbzGq80
MxE29o5honnOAJEx8gMoi4Sejt8ZO+KnVm6ibv7IJXNeop3Cg9LZk+uzZNM7z0T3Ye8wW5wC/aqq
Xzpno7o2B/7DDJJ4mZ1Vuszvg+gDYRuiDaajnsiXe73jIzNnlD7c8P9y8632+j+M76gpcL1Bl1CW
oRt/hE9qstaW3lSRv6jyEqezeTHnOPTsTIsfwAee88IkvCYsnktoiRsx6P0zHc1FG3sazKbtr63A
Yzkok+2PDO+1ILPXYaWFTAbPcjWg/g7zAeXgKoRcpu8G7r+NpeEADJPkhZuo2rrsxNKmfbCt6GSW
0mccne6zKWA/rWq5zcxc7mt5aNl/bRfWWf/lLTDsf/3RQyQQ0rXxezB9/JNRoQa9whFcR/5gVsNl
zkLnvm8s9mXmu6267nEBNXiqw/inEmg3RFy9jXGwbVQ47W2lM5DL3eojSy/dYDxlc4qKOTet51yF
YlPDZXR4iJxl3QxvbvwRIFO4DuPwo5503TfrGZ+bJvRXKyEop7O509oEv8pcXjorQL7PGjsqs9eC
xduFTOU3LexiLw7S5ARHtH9yFfFHRfXcMxHa1jmckL4vrxnI+0vDCvluCudvjt4OyEzzfVvNqMOl
/doCa750AMgunJfvROToW9s0uEy7uLuhH7JgI7YPZt1LWsMce8io3fe4ioAKCZLHxqW6tKxqtt1s
3n9pSzizj21Gyz/o8JjlXC+3Sho3p6/Kc183N8ta2TUIom45zWDlLiiO0Use2LWetbLCc9IV8cHp
JW6KxQEM6547vWZVMOoxR57zKI0+PWh2p69IWrEbNQSp2BTDSqBAV5VzZ8pWQ7SE/GVCWrZn/vGp
oCLucFOnGyxgBbCdLLgS0XFh4pAdkgGoVeWgJG6LkBgl2vedbuRkcDkK8Z2hpfvYTIurHvc+klPk
ezF9ebAw7JZGmG6WaEzOaLrbja0xNJeRE+yM2jAPoks5Cl4prqj/wBqR54Xxuf0hDcI8Adwg5VqG
D11Z7WGJEKHgjKT26zE4VuCbmZ7QN8Df/U3E1RXd5r2BZOsy5gxHBQ5T4skwfNB2XZusd3e2ktZu
gq67iwGdslov0AIq1BZzrD/jMy8fs2iKvdHmM6PAplZfnFeUYhtL0fehMLXv8n5mwVMF2st/PlCh
pf7r0aJMJWzDEYaw3T8zdyNDYzA0KA3uOgPr1UR4yRQpBSi6zc28iM+BJvpWVEmwnY0225EXQFJ6
ZHwbChVCT2BwpwFmvi9dd7q2mhkdSXKfvJzoK+KcY78BWbAfYOb6lmW/dQWQ/mrO72UpgcbOGtK9
emg3VpR1Dy4gZ1c6JQ3eFYxwdF3XfY8UpHgrDFPt4gLVb8ByHoRocnCGrttAsePzQsYpkyoynkJW
CiMW8cMgx34LuUbeS1hfm6g0DDbD5XfW5kyqnfK+h5iFup/rMZaGejCzjkxSO2730dgkJMVg3c7n
7i0fTXUd03hn4TZbfXr7PDrlWt/+hHZ3jAlkQmh5Nc0fjC8GXyvZlpfwpSkiHhQVLk+ScfSBh6A/
sUFtcyDvxoF/JTRtyV4qWHzLDq9dkSC5oQVjNTcf4V6Qq7L64KU6WzZjvQw4rZ8zsSEfZHRfsdHe
p3MNnUI8FguaKwpv6xRJFztgR3AJ9nkwe6Fr7QQ27M0CPeySFpTmCJPu0GF6hlatDLv81GQoY0as
SWe7CPU9MvZV1LYqIRBXo3eRzwnOGyZf0OKGAC1mkpaL7zpp/RCjB1nAVpAfjxkPlWQSJvlPN0UY
4CYm+TOBeTaJ2dh+XbH/H/Pz3zE/a9/13zA/2+9p2f0J+Vk/8e+QHxdcjw2OR5mGIC2aO/4fkB9D
F3/ThQ3zDAK34v8g+fwd8iPcv+m6DmZEMMnTpa4oUP4O+RHybwitgPHwaTSHdAb/L5AfQ1n/Z6y5
cFwlLIUBia9QciZZf9Q6hIMjVQFneWdtzJVy+/WCCN+i6rIWjillHsxVKqmthNvhS/D5z99//WGn
k5U0oBP9i706N0hoCbg5DbkgU3dxtXSTNesZN87WRoqeACtk3w6doZEXgBfWdU70v9g7jy23ta07
v4vbhgdyaLhDEIyVo6QOhqokIeeMp/e3N8891JXPf2333RAGCLJICkTYe605v6kg2CLYQy6myQX8
khijd6QsJbuVUcsw/iBho/KxpYdnY27gpUdFRG4gxla/eCpH+qlrXLzlWJrixXgiw149lARZ1NqK
XC1BakB9NxzvoRXO2zKlM45b/7WL1pdCnYabaSqOyqQHHsAheqpZvUthAlGzQvoame7jBPXDDGM0
hStYk4w7eeMtPWigamBcYh56TSu20ULuXYUXiUZw82lwkaK15jzUBhMIN3vqmuhxUfv33GqcrW4x
gjDyNICVEPlOgc1MSeA72lZ405QdBrLE+2XPYNYKoaWk/tontPrLur+FCLJ1i+nW7C2FGADrvSmW
e1RTjxqTRAuAHlGmBdRnZ1vqITAj9clGE7BzMbB6sAINUwd4EU2k94FpEW/Yx9074xGEkaiR5hJd
SUFOQDYJI1LkLXCIarwlFjY2MI0mePKnCo2Bz7yjZc62MVOSi/vyWy30BnSxCz+zwe0Z2nqOk/Zr
7bovuOOftaZ9cDvnFbPaW+cCkoym9OAVNpynkP3OtcxpHnWC7RSkE5k5+utcnyfuEts4an40PbKb
yih/4P2cK8RM+RoGmEYpNUyf04Rk2AhpGghxeAYgugxQrJLIaWFSSKBN1jtDTWYMqERROPaxVSmM
dVpMA7S0wqAym1+6zoxrUdd1Hw/0LaNHj5T7vNd+Wjm/Vl6/FCMypb5c0JPH1i9a7D56xXPaR7Rs
HFGcn2ruAfynMSNtiZVhXzoDB14bf0umhnaVUy27Vu+NnVPhf8kdf5q8j9rKcUtM7X1ZfplUA7Uf
vQpf43jYAMt41t6pajbo4QqPVoK9U8fwxpi9nTiearU6VKpL55EwMnQUEMDX/CHJj+WkwIgH0Fig
lHbse30E/2Gs5B+aCeos6sY0yZYfJCzfkYOFL6FPqeGqKiwd7BQD7YBRKx7becFvq2ZvrRa+GyXJ
2wP6xwGSLpNDi9YqLAKl1n+YvfqgDCen12h+ZRpmYDc9WIYOAdWNKw4IhAI1CLHJ/jGA595mIk9n
JDY3bvNnV6VQBc7u6K3zveFSz62mqtkCw8dDSCZRY8PT6cwHsq+R0eThnUVoU4H9qPHKCVLJoTXA
6aoLExQ9uW3d/mXKpgwlSRGYJUeyrfcrME+GoH1EzcEvbHQheQWlqq/TQ/s8jS4/soMwAOfLtDCM
4S6+HTIbjb4VPfazcQZaeYY/T4LdvVpSenchtoPeXX7xAV+LxHxQ4qbfZG3ygXfuCJKSnmj7HNrp
B+sJdQ774CoYz+aU73uskzHbGWF6kzQRU/ftOOynkZwYmsNw+6yIH0oHiWuYOMN0E2WqZUFcWWCP
YCC+7zRYAlHzK+0VZoZ32NRf+paUsYieb69xTo+p8TDEtzmlUdR33aNtJG+TiSOoQ43T9MNxUiay
N6rpQYd96FCa4S7B4ZV+Gw0wIBgNfnVEK9AkzjBWKvPZztVnL+Vg1i3kUEx+fqrWHbxM3NPufZcn
P0Nt1vC9Tk/UJ2K+ZP+iVcawMRcUWVjvQCShiHRXbikEqTyP8fjZGdWTWo/f5povCej/ztSRAvd4
zvifb13HfIi9kkQcCuXOUHxX5vZVm4ztqJuvFcB2kotdHxdOo+HrG3P1KeQmgPD3F+iMl2lqCK5I
f81ReYZTv1P0usfDw92kp+njI5gGKLZ18qGH8JttyFQO9OqOsTlmCEvYZstXlbfXXScN1BB9TWZg
OCxITg6HfbP63qedcq0YGDS71ue6mHOAL4o3SehS0QQNSLRkvLaW7qZfyVmhQxblpXCBvoeJ+tMJ
BWLCpBC0mgPQF+cm1MedN09nZwFPMxbrAyER6APbwBSiLp00IiqP/qjn30nJUtXoSRXDw6K/IXJ3
zooHswixnDoI8obaCtrBw+SPiLfXUAuXj/mY/0RLghQDhZo3zt9dY1a37lw9jEQcJeLsmtdmB8pK
2Ovin2RFBeNE/FcoCNKp1zK2R22sfLM7atBZ51GhR/ISTeOWgNvBZ7xy55bh50hmCiP02qUL+NHr
0ds8A6h1KeSNKUoisFOHhHLmpnPUL2XYYyQzYryE7nKcGwOQFQw9MNE3s5I9LDHDiSn0mb7i01fC
bWxPe9VanzQmZ3hwScMJG2S5M++bmbdqCYog7bGWpfahnjSKI847TYbYF0c7LUBt37noSiIiTaNZ
/xpNFHTgMXwURvuI1QFvZUr7/EtJ/JezzD+9uQ8UFPKo/15x/DyXMyIF3MBfU6Q1e2KCTt1q4BcE
IlBh/m0i4ki5NBx776B1LkK4uXo0Kv3JXOMzRK54oxUbQ4d97LX2AxZWxPq8yC1fPLwgtHe+m5NO
qn2SvtUrB6KKUBqlwrkj42XrWDXXO1xmzHeaPdkQ2aZYmV+XFscNyWDoxKGLD+tKOmjefLGmokH2
wnYaFPj2IVzdMKTwp0rl7sYRYpjtPirzg12L7BPzNNp8YRSer95cnFtk6/ziXxONDOV0tX+QwbO3
HSqq6aR8eLQs/Noipiz2jlNm3PY5Iqquyb/1oMj3Vc1EsSP6IptcX1UhnExYxkhSKPVzYunbYcAU
UCfli02VYYvQ5bthpi/lIshDbfPTWChyuc2rkalekNYTTJc8v6GjpG9CDPezarxWI6drXLtvDlza
2n1NRgSrhhO+Z+CxAituv+ouCSd2VW+jKn2yi/BnWbakkngMn5wUlMtC8RrXQmIS96gmXG+IsjCK
+cOoawy8kXpXGx8gwDfmlL9oHooE52sByRbdR4RygKo6V8TC7F5c02TeVqjviqJy/Ro5EkL03GPH
n6iV+w6mzGbw42xUcCwUNacTCjZidoYJoSlKBvrdz5pbf1L6Mjz122S5P7oYS0nXTTdZ5+obz6Qf
GZPYUFWveJqQh8XqQ4dBapOimnIN1Lp6b9Okn0zsGDPMbje6pytL9+c4qAnjoyz6mhsZ+ozoe5Ot
d7GRPtGaucNxcwsm0fOxTJ+NDlIEwUDtStukA11G43d+W0o8aeRZP6+u8Y1Mt3NloXXR8vx5IGKa
bFF8qnNY+YAMQT0+TFX0blUzIKAspqpncN2lZcDlb6uU5gtVCnWj2NT0PTr1ZTJ/sdI15OJVP4QM
rPmv4DRdICIAKeQmFEf3lUVdaS72nk5APIIFDf4TheSogP+iustnintWjbCitJQhdugdiC62zozI
FbNwqTBUYBqWXTOFL9Swep901HoT4oFXPdFsjC0Dh8hjZSBFSTsucEucP4ku7sbrIz5AcGJwAXyn
u/ViuwhelZLQJmuBTAL78j3ThESu+QTg/5QqqBDzPP4+u9MXJx5/0Fr/qa+2UN9+JB6uuVplX8Uh
Mh9aiHSpKQJ44340+/SALBXaRrFfrOmG+fvZ1q3QX6L2G6JfcN+IQUkMpaZedylYvMT5oqfFmQyl
X3HPLXbRCL3R3a2luQdUTBH65uxRI4HRR4/5GfdKQvjpdKup2b2njZjRY/ujzzENlA7xQ5m44c0+
9/FqEHbRqRXeyuLo2miwFrXh9j88I4r7AIQcCwPzngsuADZUiRgmMtVk/I/EF9fC/MkF58mIiSYP
Hyf0GGR4+mWPgqJCbAuWLNuSN/mIrAfTIEW6Q4yH2kpfZ7N8WaKI278fAkL1SfeLmGzQ8ImF3kZJ
AU7ojJQHy9o01kxtFOVFBThmjZ37idAwHQfUdmk6NHgzk6DOJtys2I36cNNU07OOihfHSHUYVn3r
qt6nGS1PnZFbh3ZoHpZJe1Nrl2ZVeqOgt+HU5QRzKcxjcNzkkL7WdSr8SdGPY8I51Wc2yhHtMVPI
Sp8HxgNrchOXXKEa703XAK1UUP0DI8FRozrmfWvQ8+m1t8yJA9KsQXCIeKepOKROQfDYSzqZ0INy
Mao1wcPYKTfAhIqpktwOaFp3oF0G36hQgi9cozyPZkf4NZy0/jgUhBNHMRLCF0WFT1VSjN90Qj1n
FzfGhIYlLJxXw4zfXPgf1eTc1ezXqB6E8PznQP9Ta0hn1N9NffyZxOGPaJ2+wC/4GGL7LTIZb3vu
ifn3AzCxX01WP4auiwwyASlNQdRH5rNBfI18xfqElHDUtPmmTe5pQPcBHJK9W9ERgbCmGcOhgSDO
WZxDuZuWKkhs+kdRVb+QznvqUwpyWcmk1lNxrNHF/l5AjeLknBVmfPHXuL2Ht2f5ERmz2CGhkCXZ
k74aXeAt8c/UNXdD9GJx39Pt4HOYNOJAzcQ5YIDYSPO1XICxoswgV1NoOBvb1pJAPiwKvJw1xzoN
bXImSoJPo3AR0tymPI2iEuFF93HSIOMp4a15df1D/l0+RxTX2ybaUrD913tX4uNLsC6BZbfR5fPk
thnaA1EYM8IkrKsn+Q6uKHqMo4Y8CwUxrhO9/R6KbXIxcaZBquzA8NpptSmayUZIQXyPv4goGCXB
Vx5Bjed/pUbfxgnppdfF9OGkBbrPuudxIR3Iztx7ip8AVS7FmCnJ8DFlmx6394nma49eGUVw9/f/
lvBckskslMbEahSn/u+QVSjpfJjc6BVzQedFh0vFQQsQnp2EUplME7kqFpUSldtM2TfUubl5T8R4
yP9W3inmGvy2Kv/aWWDkcNYCBLms0kkI7NJODvLz5q6jYduJYd071puT3HOXvZQQ0FpZQn0vjPZy
r2Q99/yu16i6iG1y/8u/kGty2+VwkI/lwhDRmmAODg2Oxn4anuQPn0D+yjCPciBcjwb5TDujxaHp
RAqd2BXyS+pjy/7powokp0gXWKzmo5+7wO1yer7iTczSGVdsO8au8EKLo44SSNkfIyPeleTFb3uo
MVxgeaFYFKnt7NdoBZvR8LOiqy8P2G4HG4ZhWf1vH/zbd5CrqEHKjabHQjHLV7z8ekmMcJQMJX07
i4ODvAPcuS2wBxvo1fyU58hy5K6aKfdlYBL+Pmtc3QlJPBQ79M89aDTxHb4lV4G9ZcQlcrLUjb8p
Q6EG1z3MKXLSHRf2ojiq5FeqsF8gRBvRz/NdRtzCub2qRAlasL66ghN90pXd5aXivJJ/Kd/xv9xG
wspKzyEmhFqcH3T0qSUg05dfGZyVcwA2QcvxXyeZeAHUNF5gMiyuo4VOAgfvPFgTfCNhk2+C0qEs
FcoYrv/yc+2K4K6YkAOvNLDSi8+WHym/7ZreYoEFb2FUNlYyeabJ/7Esc16PLrGtcsxAXJEsfXWC
0GmmXezkD06kcCDKI08urmfrb4foZVU+v1IGhewq9LXs7Muf9LG1V976rtxdftWyibq9HrXH6xku
/3vyT+Q2+TASR6E6Au7uM3aTk+zkc6Y82OUrrn//5yEoH8tfTa5d/kY+vqz+8bx8+Me2y2FbN7b9
16WnKhhFWbkJVRhQVa4fNFygvkpU62X/6J41bCIdNu6CgYzYUdfqmA2JX3yCIURP8L5c+0eSYChX
0hjNGQZivuun7LF0jcPUDmeLtIoTtcZHrDxVB4ECOlhPjQhr5MFQILc1ynBQFuALclGhqD+1WguU
VD52clfHlK0SYO5UTs9oDHOzW44xVdCGZ+Tr/3m1JDR+N7lElOT1ihTkZTHT+DyJRZhM3AXk41C3
kXXK1UEHjZ20Qso0w5nArxmd5RNRxI3CdkHtkgQKJIjTRy48cWheH163zcbMLpZPX1blU6487K+v
/w/PX985mZ3qYLZ6Ot9Yc7vurn/+29tdVh3xdX7bevno3zZcv+D1Xf5p2/XT5bOzTbpy2MLfMDoM
6//5P62Lg+OPt1/bMgKh1L9e3u66c/543W9f9fo2kIVnZObMpeSr5cenHFxarn6NS7zHQEOpW/22
KvPR9GLxiLu2LiGDsv2izS3WbbGQwYNyTT4hH3Zzthsgr+wvSYMyebD5O41wkfGDEaxgZmhRBKpQ
3Eakd4svw8X/+jgratunUMUgVF73ZfKgXFziB2XSmtciWaoM7VF2Zqxi4n7fi6uXyg0OiQ6TmlZe
2+DWMRZzIAGLC5w7NelpvvR0GjmEANAeHczMDZgv0xEiODVWA9nQicT9SCWviDwV+yCNbTmOQ/aX
QFRcjW7yIWLmbwW9g0CT8YXipJVrjCT25Ky3VCoTAqWhbIOHGZiZt6WK6R0Z5bYUMCBX0Azqv9f+
2Na2Kky5dCIOraGD1Wtwj+ViQgB1umxL1XkP4tpXV3MjnxtNz9zHZFjJ3xND+l/Jdxo75nTdhlCa
Y8ACvbAsKeTftmP0a1m49GcQgojRRPtNPrZb/S2sqjCQ7TXZbaP1zQ6RP/O1+7bUbeYzu6ZiLMZ1
jVjINflL/7ENN2VHYbD5TOXt/dKBu6zLH3osqan1rufLn1P+xNeOnC1vRZfH4oZlrwy9SrSSshmX
SLuiXF2k6XDsyKDMkuYnXvcanzZ+RVMBb/7bLyo3pmVFbZax6qCo7AECgLu9zVVeBkGa4rcNR3gX
TAZB+AFIhVVb5K9WtzSnfOyr6VxXaX9c7K+h6rUnGVR4XfzTNiowByXpyA7VjO60ICy4LHqS+KhK
GmQG/L1taSLCEiOqy1AVzG0rshPX5MOIvPpIDdIKpm78YmkrLA75O0XyJ5KrONFeQ4y6kBQ7jvXr
LyF/mOuvE7cak1QHPoL8Ca4LR1ycrg8vJ2VvV0G2ZD/lzyB/oH/6qQbx+0yVXh8iyl3yR6ltb2fW
hb2XZ9rlJ5JnnpuOlg/QkZaIcNwgM/KBWi2HLCxz1ScEvT2J0fnRUlD+SfhLktWfIZ2EYBL7KdLY
7blr4+2Xjy+rXuSMvhozf5a7UBX78bK/xZp8qJlAQ0CbbuTZkqS6C5vCfb9GR3oLiWC+PHnkQqvs
5GhX1M9ql9a0Xbizb/DrwzzBERsrmk6+HIbsWNWzw1xOAf1LCs3y2VVcKcISt5K91m9/hIxeH8q1
yoT+YikKjQcGEPJIi8VuUMR7/H9pRYkYbvk/SStM2M7/SVpxn9HFqIp/l1Vc/uhfsgrzf5B0pDmW
bkCgMSwPxcVf2UloIxBP2Ii8HF1FdeHy1L+ykxzxDDJWJI2uCx/q37KTbM3i4mpjXhB/6/6/yCoI
F/hD58UGJBq6B0wEYYXBx6ED+/z+lEBK+Z//Tfvv7ZihH7a1hrmpc86rRYcBjHPbAcGRh/HbRGhu
PcOdqincbgflOXM1g+oWmXtxBpy/6MHvIhnxS6C01AkyMGi4OcA1mUd0W8pJRU9PQflE2HlrBCBm
4qlMzvhamUdlvgE3yZ/a/mNuoLmDNaPLz0zbcNetuWhAEL1sh1bFPa1GAd3fjcZtGoOq0ivbOdW2
9VZbJFe2Hff6VlVs5hJ4OOXadaGY/qzjs6NAtbUc/IbyKR0SXXn5o2aqHGz5UbcDjPfm5YuOcCr6
axEBM8EdHpJIbzFmkA+zogAQjWvEv75YPiEXifgLuSbfRa4tZddB2MB4SMEZjcSvuBP4Ipfkh1XN
i7NcwAGjrbGG6EjhN9sLfiAP5dzpstZX24Iqnb+swLgjDY99OMCFWNf87BYecwTPUx6HJnF2VXgD
KQIQVMeswzXoLF4XKd0Sn9mKC34lpNUVJqO1JSqC5ENLr89kPd9QAlyD7q6wLfrZHYq6Ej0KXrPi
QZ/cT7vm7jg26xSQRv8lX4t8Gyf1N9cFAOItzmM4pe1WjW0ox6lbnjtCbjZtBJnVVb4OLlG9xpjv
xkbJfM2b1wMNhhsSbDCyt4OzNedGv416Xbudp8XE+t2jI/YiW92lLUZSbERHxaXRoXcRLoJBi2+U
5ZdRauXt6OVArtfilvwmYBPmGYLPQMjBEKS9/gHtdcQZahO2oqr6Larp0dfaPtwaVmXc1q2Fo3nk
5pLk4/NCdWbOvOXGntFothZKwEix4lvqJxyd/ZrvJvw6EHSMAyjs4g4qXgtcpB33BgFSJsiVsd9g
plr2JuFAs4kDDystpvViukEVYGKiIixkmnEUzZV1o+aJvXdcUnLEc149sfeAnhShPm7kC+wUsrHe
KnuN//ot2QLGrSa+dd/Fb6MiCs8Jt2/x3CoWdlLcL7pF6pG6vtoR+sGekvNmycr1BvjVcjPZCfvD
yulZKJ/O2ke7lSiI06St6d5aCLAZRFB2ZzLUTQlO22Gq/LdtU4tTObsjW0HEacfFGR6peliUdgd7
j5mmmG52fDgDWrEqN14XglyL04ukchXEiJQfayafnAKVlo90MZvIIA/S6CWixgY3LwoWQdM+rlb0
OicUiTk29HOFtlOMda2Zk4U8iIdcxLoJS28CenqXReOdpJIO1lrTL2nByzeQLTbQ8jQcQA+ZYOfV
qQsp3S2+yXLIRF//UHm2fymZXmo5snqKunXbYhs4qGGdr/5n7oJVQyA2nXSxAINmWvxyrgeErRTc
Q0lAbEcql6g2D3KT1zY0rRlQBK2htQGXBOrNQt2Q1GO8nWz6tmoVFQHRJoRueA3J8BKlieXiM5vH
MYjFgD0Vi0UgF+Wa3Da7EFWzHJW9Bs2tC10LlAjO9Z4CJflha2DWYCac0PtutF6+68QAUX6ltYi+
a0mrBZc9OUxgel3q2ozP2xNUwS3lfSpNnoPCxVo1eipmG3glEhyyM3ofIwujGcr1viHKio4cOUPR
rE8SGooIHC9MCPpKxxColirFdKM4gFneqTgtk7LZI4OOd4ViL1hh+1dDuPcbyvg7vaL1GrLTkxGt
SqFMhICE2kQFQy3B79HXsHsCbKYE2KW+GJ7vdBAMovKmG5t4ZyXKj1KI8hLK/0NpQQ5SLuUX4r64
VciKkyx0XYunU+PC80oA5VaKSsybKErKA+Ba1uuq6qlXB9BLYtArq8G2ReomuC2KcuEgbl7I6BFt
pZj4HciViQCKKAIyAm+L0LK8nbdRb2A9H/VPHS90QBQXpqi1e5Sc+mbqDDwANAm/Wt3PSAz9CZlZ
mHCIQaxDlhJnaukhJp612PBj1/5FfkwLVIRX5pAwt3PtQbMTr0bTtpCrASgwTIfAKVJQxZOeoHTq
d+1ybGhmHxPwzEzWFLKvlgU89Wq+6/nT1Mzj8Y//u3w4XqquuA+XDriu3A24tXxdRa8sH8mFrFFa
sw0Rf/mYBD5yTW3jZDJDCqxaJ8ZQYCL1gtjitIn9XOXoyMQBmkHIXZfV2bQ6sPSwQb4tgXvr3ewY
FIEVjTIf2Eu3bG8mgZsFuR9vBnvGyoTmZxuKYr4Er9LccBImCqnWzifQhvVsJadFuO3VMX5Wey4Q
ZD9GAQz1dlPPzkAhf9xeIbwrhSFKYWJG7liUDzwf1GR9jEcyHMXktSD4Is2S8JDb3AtqspBrUdiw
k/r3hdzWrcOjGrX9Tl7e5MIQMtXrQ1Vc8opEoTAYOe02riLurQOhsWI8H6kaVwO5KheuZ3lQGx0L
gWp/g7bapZYHaMuew+kkF702UDntgE8KOjDplrd2jK6DFAUqLfp4z8RvDXpT/SY/V15v5Xf54+Eq
KjelXQB0ZebveL6GDuYYZjV1uLFZTDi4+XtnAQ6HJKSe5KJTwO90BXukUiPzRnOaZq/3iA8Zf6E7
UuKzbirbtaznA9onBcINHjJxZMYwKyvsd4RoyJaW7BRhzsZIy0D+UieewoYMCGuTjrG2I0nia94Q
yMIfJi516M7RuTA3RnZGtJftZc1eNiuKdaGudO1byGeuT2vFoRsGYlBET+O6Wa5hkquPzvgNshJ7
AHQDcH2udeIRsaf41EWZ7PrwsmbY2dEA9zo0dqSBh+bFVRZRXpf7sbbsajyn5FXRbQEbwv+41Mv5
ZKa5epOCVrmxBu841rRvI4ekhKQtfybFqJ00xdBO5HWRW+V5j4uoW0gwqlxLRf2pTFpm+HJVbry+
5p+2QewkfECJMv/6YrkG8r090HrdXrf/8ffyCVvUSuTaMBNAqSiGeTn16roAsCjPwqa1S2rLM35m
vSqIgOeCDoNn14RqfpBE7ust9PpQro2riUNBPi0fy9vs9WGBto/IFfAdc5tsSk2dA3nLkcjxdlyY
UcvHkziPLBMoe9Ghho1FGUAuXJVscw6uwT2MzeRPRj3cyMWM7HW7cEcGQ59021qrcaTTGeKOzCX6
tCzDeArXKuwOCCPD/RJ1wdAczIW9YUNxX325CvWHYTKcHupJfzz126uSIZ3UYC4oDMhXlSC/qvq4
Olx9AllK6cTZcC130rPq/nqmzmxqiPIpZi0NnWFRRF9FQ4Vgs4qccbG6yMrw9V30zkJB5cxjfiZI
L9tWsnOhyW7J5c1/33J9y1CUqOU7ym1zp7vHwfHl5j9eFdP/XS7PXFblp1++iHypfJw0Dq+Sjy+f
eH0rNcUoqXt2X54dBwD1H+9//RaXr319+vru/xfbquKcOo3ajjsmQsc1XBDmZCI9ltrwFqJRbawH
dVpe5tKc/ZWSKN715s5MVfqgRBThdCvf0gR1a+XVbxn0FQazq7UrUWrvtdB56LK5/sJU+BdD9O+9
EzfBSn0GY6VCiIjOy7UK9GWhW+RJdfErdB91O6QZ6giPADIk3ZsiREnbkc8Q5AkxGn3VvxhVwp3G
pbO0ckeBwDC+rBMCtaFR37E3rZR5NRRDzjkq07MSk/GF9AHemfhvmjOzgGnodrnCjc8GYzAtWdAw
PvXnPgWH3/d0sDugtGNb5/u67H+Gdpxw+iJujNXxq97PqMPtL27aI9KpU0qQlM/Mtt0ts/bNUCAL
jbuxghGvNzCTiZMwjs4AvJ3T5ZB1GcUv9lvemWeswAOXvuRr7JLsGcc/puUDACssPXilEIjGXVTG
7/1IM9gx4qPZMCEtSUuMDGNv9PW9Vkc9P1UDBzwaftg4n2vVs/Z6SEUCxdUuQlYawHd7R0z+w1K2
rS0KGMXCvZU/FfGCTxkBd0a2s8gFBFpRwMnN7SDOjY8szB89ShNvY/EB0S4YGHLdLwOqDxIRUIAI
oJv60FB8pAtg6NAsnRbeWsmMwxxqP7K/rZ6rAmrxumOVYThUc9CsqQEknln2fm5R1iPqxnxBBwzY
sLf33P67unbxdm6jt2720nMGdNOncNJva6aPASAgIn8yWMOFFcytme+SOoZib7jfU470U8qdGj7p
uO7UmOirWXsNHUADta6go2UAWjBahcKq7ec+PE0qWq+4nuklRtqzO7XmnoCRY1w05lNius9und+h
bWL2HsFTQKNNa4TMxWaeQJ0pgUc5Yxuyy/eJ7e2VCT1yVAw3ZBCEP5Sxu+EfYtcsI1hkaoXLmgsc
GLwOswuXyYR2Bp6MbVrh5LDM/GSt6r1Hg/CYRX17Up30Rh2X5d7DFHkslPyublAHkuFI+A4iPhM4
8kgALT3VLjAnmJ/usBq7WUc6N3hIxFMTbpqJ5LrvP2T3wQU7epzqdwVwPNVVcDoGeN0UvppVYPAt
y966JaQOadwISUanMI6Wa4ToPDpP4LbShRzhHOxMaWVfGsP6sDrrycR58KVGX1dziSK2LVM3bjOo
/jSv7V4nL+BWVW+TDlCLM9MWN/Wq5VV0DXIDFmY73xF4gsEcKFKmPdrV0D0s5S/aQPBxOvvMlXUD
sZBr34tz06he9tTW1bGJZpMCloIHQnsrk3CXx0SE1AC77JRgriKyexIRSLZYsi7xy7H7Eca5tQ1N
79lymu7QnIe0M/emCSqrsRskdMOMSE3JJ/Q4IaebdVqpajHMcymY1wjr8W10OSLYKRx+MsjFNTOT
OxtycaqKsQv6HPrt4KiQ4b1T4cbzrrLSuybU+oDo4m80o7kHkEnVxXmLPowrn9MwCO2p++h12e6y
OHwHepYijKbVbRG3OKnPtaOEJ4LpEBUAtugb85ypeGyUGVhRqk0Z9Nrux9RDSwm5RuGiKIZAhMTW
JrirpO/uSiSeuA7t3WBjG3FfpgHqn4dSbuvq6o/E1s/WYqB/mZLv65QLv4fqi/YH1hot3JXeeEvW
x5vRWoA0oUfsyNhmivs2jvmvOunIDfFa51CBp7AUDt/6O2UK/k+jyt7Rsq9eOB9Wu3rRYrDIXZVh
H3Eiv1pjDMtCURubRvFckOMJCm8Lgmh4yJ2bzqDdARr8aYRxtI3ghwRT1ANPJiBn5y3GtiZmJYi1
tQ6S+fsQTd9mF53ZOr32UU7sBwPLucufvWR8VUBxAL3PgrmLz4sy35e6/TGWO0hxuZ846ckbiTxo
IJ1UzuRuZ/XXFNfqFmr0L5fEc4JwCf/ynBG1D4dfUgNz6+r1ThM7CAYltn7sc4Dqe/iuJj0/PD44
ROpyWxsQoT3GR9t5SD7qKXDzqgnSYYQSh3EBDzl0NaaeLrcqguS94ZY0VDcwoDYgsibVRS21H0sZ
oedOvpgmhhYLzwGBZ+PHgFCKFPGa8wIkYRJrZDHTIdW/jU6j+2FNUgZ1qLrCCmEP5l3UJUGoRvQ8
l8XFz+TbfRuh2LTJGlTir6Z1uxYhJjuUgvGEKMgMh6+mkUHIh57YTtZ5sG37Tivj21atyk3kYUXJ
cveOerO7SwXSLIoIEyP3iLSZpX5scu3AXRjdXW/uUocIdT1d34G9IL9KezsYbb3cxgwaN5hm6g0R
3492UlnoIKmRxPN3E1b0NuUX6br8rY3XmTGj/lOvHiKAB75JQuR2NhcuhW9Evp6773Wcvpqr8r33
Ejq24YDzah2zI9PVuyUsdYYF8b0xardmrJV7q74vSu3BXREsl17a7EZlDlavr/yoj0BAmlyM47AB
AGG8wn2t0G1zX6aA8GQqxqsTcoEkml19rKNy2LdlalDmUZ7MCgVVMWDvGuvIH/oi8eMKjv+cgo6O
PdzEffeQwXrTnUQcEOtNohYPc0V2bcpPVjjOcYloJAIgAdvvOGeljOJjBWMbUUYOYhccMzgGRn69
HznOa52156GMH5yk6c7Y+T5MbFJaDZDZTIApQDHA0EgtMAauag9Ql0JNxYDZh59aPL8MK/tRSQFN
5yHJCtzHkAF4SB+8hhHsqD9plgE4Nb1boVrqitEHaozsGCVztNXAWdP++8ixeO1AQEzoy9CMet24
MSwXbvyYUERlCGh43b26tMVmrg1/NJw9KV1BZFXRT+YcVPGBFnrvrVI+eXU0bjQzWSgJ19AJTlNZ
7afSyU96mjB8UrETZLqxq4fpiVkuN2rOulZTuMJZCK2Rf0MYi1Rf15YXJnvPhEJlN1NCUEieUCWD
xGeb3m0spiFr8QRqLofQO241N1tvF6N+1BJVOys9wTalcu7SHqV8i+AW6ywOqrWpH72xpdbsasEa
GST8RfXst011piQeo85gdOsw51O+KA4VuI65l5+ReelXmbuj2lQ+RInn3APFmPvK+8blCN4wg/ld
3Wukpw+zdje22blV1ZPncQf/X+ydx3Lc2Jp1X6Wj56gAcHBgOrr/QXrDTHpS1ARBUiK8x4F7+n8B
urdUtwY3+gF6UIhMqkSlBT6z99qREZBC0OVwR9OIDQzJ2aMUxwKZYWmNw50j9GyrawbcmtiO5gxU
0ueYTB4smwW7oQ7Iw7bkBxVn7BhfjoT3qLgmbXSVfxax9SPSqLVSR2kYaRgI9ak+3PbQAZMefB1p
tSYZ91s7Vcey10MQegame04NnBA9/b4n9jBMKlTcrjzaFrPdtPe2lEkayLOkhunNtU8218QKa3qv
oV8VHQNKzyEVV9ObaA+OYwMfqD72Rh3vhV2n63aOtIXVaqfCWrdmZO8KNjdcOz6UnUEdSDkrRxDJ
NrLxb+ICerzth19Rc4mJVc64vlJGEtuWlQ/CfiQ1x3jya2PTB32z81wHe26ykVX11nQMzlVrvlgm
xb3niPsskK+laDYM8O4N0GT0fXm7HYyJFBTCrzd6MZFYoHVriK3wXHjFx1BrmfgEeDhKdUiHc6cS
iIgOVDJreAAsi5qs6DOwsydHhfHaysy7lkXnutXR2efuuOncPgIXwI80X/NXej294C6nL/BNcm3y
iDQeMoZ6rcFFwGbOKKd2g2eEEoa9GEYa7JohK3+uNn2bPo1ZPaydKPshcoesY/wV9GMgaY0ICX5R
maeq+gnToMVO5ZOEmahThFqpqG14HA4j3yQsSnwM5CrEDkqPFAk0XQ56GwWVQWSX1OZfTguJRLLB
wNuLWx0OGFVXAotzijfJjE6II/Vdce5fA+bCHpjYb3UbK054Lh4Cy+HLpN7toX1KlHdvgbcaqokZ
g4G3y5+2dYOgRozD+5hjKM1M77XLSFrQHX01lZUNRrWkXQtHImdUv2WQdga6FvJNzRjpMwDKXEzm
tTY/S3MVyPgWqLzTIa1rMhJezl0UfcgI20lXY5CU5gvioC+idXaxHOTODrqf1jhds2R+A+3yyHtG
22bBvszqcdeTXQZlBbBH5r0mk7Evne6nyoZnMwxIJ7b2lPXvfhKOJAhSLOee/aCDNiRd6imJCc5I
tRawoNrnhRw3+WyQ1bOVdPlCFojdN50YLgWk0sJHIj847wS0ZquyD7ztVJpooMjafAkWC3dQGDdK
N0tWlNVwbq0rq6FgY09EbIRT9qwnPq/T7NgRmdiM6XhL78IkSGrnlpqUs7DHuEZv1ctE0PSVLsVM
iE9oJl6ycvRxotXWbgzbT/a2X6Ga5j9i8BiYfLRt65mzxI+K5dmuzPDndkHFFyOEjeRx1vYlOZLT
ENx0WsdFNMDEx2YdKzKrBU92W0+rXuyAoA8SuAL3gW9PT+4uXYpPVoHLQi+NfuhTOK2cTL4V45pc
VxK4EjIrvWhOImDox2eycbSB3YpJPkPnMB+ZIsheDBObuvgKJxKTw3A8hNH4YeStuSZ04ej78wPQ
u/xghLVCRIbVVPumglkX6jhAkdWraAUwve5O5No9OKNbL+ZdyuKAUWrWfwqP4NWW6xONfKVI6o2i
8DlwfEyyGK1EkLgnGJO4rbSQDjkM7jyzQJaUAeejC6UCAGi57TxyC6LWYsLMWW1E5DLkLpNSb0Tj
TfWuhpwXxOcSaem4pwoJtzVgdxOO2JL0ESx3BPPhJmHCEMkZw+D076DioGOTeDXZgGNLVC5pH7+M
xntoGm9BRiJ328gSVBxX59ZaR53RXEG4OqnGomSwL6Zw5Hlm1QJtJZzSAsRW62emTxjd0cYf0kav
rl0Kpkup52iU/qUmVdwlLrqD2wKhEle/6hTo4lkPxhV5LJ2d0er6tkuSL3IXWUxWOrFCSDEbEaJg
JBlj7YmesIsRLVjWGkwSiX5NYcPulHwgH+lZ9V9eyNTbNp57Wak1IUPfNfnsODZXOdGRsFI4Bz+l
W2RPtHIUZwAn4N+v0zhas/w6hqVzlaVOzmERGDf5SMCOolKtYovKgbTkoSijtdFwBtFbZ525zV2o
sRSsEovTQ3znhfgNlf5hBH69H3kI69LgzMdjDoVbbCt25gblaO3pl7lHhZnkrwzfqPhC8pSIenlV
CPIB+xqQr0wTwqyk/LaJgSvdu6jVif3o043C4L2FM/ucNPVXmxVfs6ZEZtFtl2NYpFPxZ7FZFb2E
veduzAg1V5RSnWvfRBSSWNrI8eJEn1aa3clskkdwZNYqo+7sJjGuzEpc9EZ7bojnXA12noOg0VfG
S+YrIEJFx8kYQ5/Rhp9aB0yhQmdFd08EVvnERfMiyuneIYdinW3F/D4ZSeyt+07wHPEXrLvKJI0h
4NMCAJuct8gkk6SkNvMeRG+8EYbq7SAZbQRp0jGxt6FwHuG+Y8qyLolEYpDCIY+C8I55HEapPrlz
JOtTZBZV05OXHD9F3fSA3/g+iMZj1JbXtsl2gNtlYr4VPAUfGLFTfZb4vIKe3EE58fHSboYIXEM+
Obu5MZ2IFeKLS0EbGLdE976bvnieTEW2xqT2Cst3HDo1+AS0ctlsX9aeXTzwpdQvHRymVf0rRYSn
C/76uzV19ybvlvCtLXYuOI2P7jQ9VdaA948oJRaXFIh0pWsn7rJdm/GJqa28WLuyJsydlHu9/j45
zneMsowQjAssri/VeN+FUh95/tE3voPJRr/J4PKzRrqvNGK77PzL5MGmU/lF6MtjKosnrB8TQjmP
4Jrc+fD4PO+bRL3lFNgEAXFKgjGfrOAcv6dxfaxr5zGPWBFZKYOC4WiNOby58lFKctpI6nWM5rF3
sl04sCouXP/eHSYmy139lbjJvRe89GSdmY0GDCTGiJp+ljpbpdrRzqmmdkhGyI4IYFbWXZWtZeOV
G9OoXrXorpyit6RtfmbBVRDdsi9LUgSC1r0UJswPFd76EEJgvMMflF+S5GqQLPOwyhQgH81izQ6N
KRKVdlhuWyeC6f0qrOYQBt/qIdCOWTveaz6toAOLPo0epmj/f4K+/52gjynnvxX01T+DIgeKtPy2
44//+U/TWv7KP+R8hmH/YdnwjgR55Wj6rL/I+UwLgpKUMAMNm9Of/Aslyf7DhFEoEQCaJkw3j8eA
RqEN/+c/LeMPhj0gYaGnWtDWkOf9v//+HP4r+Fn8g2Pc/O3+f+SKwLMob2d5nmfzAP5KhNQl9CZk
gabUTXpQfaG1/kXOlzRqSnrlRXe5DzoQBfmiG7dTGG6wx6CTQoYu1EsoKv/EoLplfp88u0P0I9DD
Zu1GVISwW/DL/XlwF3EDyBxMC8YmHcTdoshdDjXr1rYqmG85kt5UzjvBoZ0vk4N2AUlssqPkUDiz
YTKLTdI60Y90dXW0DXLF2hCEW5za9t4eJhcyWYjcKOl62u8sOSjRnX1hfcap5t9V5C3vkHy85C7y
8kmuK+Qhd7aH2rkf71RVRfeJmx2JGroag4txpoElp5L6yCnlI4IACdJPOwcWcpuKMM7dL6n/skta
tMnLrUWvbJvDS9nPUbGFzSwlL/cyldek0xM2KuQldA3D1cH/1ENBwkXqjtuiLBLytGxUHi5sEThu
NqQDtcsNBkrlfIBkIVgUv/dZUJ8ruqpNbVGpBTwbLSbfCdWAmA+L/nq5u9wi/vJpSJiH+vN7kAe2
dmgd7LlzlEcykec3AY/HL4e59s/lH5xM+0BtCWzCZTK2PDmdf43csTKFldFGW8YCT72Ib+JQJ4xj
NEluKbDxm3XinFwVyg0V+C2d6waU6y6ZFRR4QCnTAhPELANdGFp616yMzibySTNWalYLRa19DHy3
YVSek3RmzCZHqWzM/r1Tn/0JTx/uauaTgbsjRBvTltMZR+Hlv9aKy0v/t3fi97tTRIm1hZj5Jax8
r1PJH1jkIqZyh5LYSBQhywFNUr11C/lTh1yU4uVF902E4l7NDgl7/jIst34fhjn/10wx4Fmj3An+
+dNyWJ7Q3+6y66lOiDPJjjEND10KKor1L5/MchPf511PaP06Msw3axZ4MJRjrzvf+n13cchMTm0d
XCSkyzvNNaP49RFY7v7+MCy3pnFg3yEZOS3fyOXL6Ew5He3ilFl+uHw6UCd8ExkDyGW9urx0vw+/
fyZCkqXhj/az+H5R2aeLPmKR3y/BS8ufpFPvb9ySqJRolhYshpblMMzCg+V7ni1yg2YOCpZOGG3N
DhdELWJK19+Ol1/302Rnj+29BTECpdG8Sg5Z5dMSp+8BsZOntitQemnuQARtO52ECwNNzofl7nIw
ITLAPCq1Fe1TjGiDgf2+7PLkgJiNVOSBxQazOEQ7iwZ5jplF2JSP+T4fWlgh/qtbMGcqCM9wIgJy
XCGeRnfKdv2i71selLVtoyg96fOXbfkBjLT8tBzEn7eWu15DC+Tha4Njl5/G+S+YfkMmDGEtXCDI
b8yNY4LX9mxnrNLwEQVbTRQTz5uDrmnjyav6aDdZw7coq2HgwBk9WdMzr2xiUC2gNPAFhy70FKT4
irN2KFk6tcG5dqwnN55z3OcXspoFAmFG+TnYJolx89J/+YMuirPqm6N71XHsK9u4Gn38NI7txDda
J7RwuocnP9OrrHKruuYaT8NHW6OVFloPqqO7iYIa5hxXOgKN/B+RZ6RHJoTwarKWVI36MXX16BAk
6kW3KsiPvZgLt/cMBs0GIsE9EH2vTk9Rpt/0WZTu8or/o4paxvVYiVUfewzB00vpOvneHYa3gQxh
Y0jeAqvwjmQrsvrO3ImJ6kRNN38UBnhbNXtRQ+lvPvChbQHidz0odSXDHqxBPDt4c+zHRJSC0+fZ
URyXsDxGG0cVuqckzG/wLRLmVHTRjUVQKUqzTAbZRYEJYOgwgX7R0P5a0XFszYtRDY9u2Bg08pDa
SMGZ01uUuR0V1zfpDodK9mTq9epUuohR6yFszl4yvsDyYS0Yw+1yw/xHImh/B1d9aiiiTlNpOFvh
puAGmga5Uge1QAu30JmfI9r7fRmPt1rsYroeMR6Dr59RVWO/pvm+FSIWZ6eR2TFPXNKlEKOT5IZ+
CtqT9JM9zXDMvt8iEXoszlrtkcOYV+gShqbaN4qVrGj8dksgjLkJ+tsiQDcrrapdw+5aI6Mh1GqY
YgipEQsOQeOdxhAFpSrEuraE2AmhxNrNkp+jMRFx7I1PigFMWtv9E1AuczsJUpMK4WwHSN90KbBO
bIbPnmEyqY1xjlYlv3Rs0ruWEIgVb/xAeEyiXYcx5C8HP8IxJewm1dINgYkMk/zseSjbYZs4sbFD
LvG9IEWDulw7kXZSrUK7De7GtDyDJ9bhBwSIkGrtqhCV0TixFVVZBxVZEguKJr3ZSUuN4KzRirrK
uLilLAmcxYFrUCd9pMhygOHxuCKh0h1WNXPtuuIVPFCozoUHl2XKzWMRdhtdj34kAWjFHmXDKnSg
K3fmmmRt2Alczw/twBeoy8M3BnPlRp96Z9MRaHnUcrpsRiJbE1rbhQfzw7HGmGGDoZFcjeJ6+mHk
4s7J/JmFeElSXlNyNr+z73xD4bbyB+/SF9nJcvjeEs2NkikOrj12uYOZ4hyfv6p4MshTC0MmgL66
IY9aPk+Or+3GggmIpLew8/I5GWl3pIazfiB40dLUJtXjnQmce9Nj0WPyEb4UtveZmjGXEx1ZtatL
7Ur2t8qKeA+Rh++kkZEs0+spKCPy7NSo7rxZHwCx0aYy6D+DOZQ8Sf34MKUIa9ojYRGvfaObm1Kz
3ujaTz2+FGSLz20Ep4AUn6+kduR9Xj/V48zHD4atE7TJsYYcSyBEbp7youPhxv6hEZhGfZlkMKAP
tWYOd2biPfJA76IoUOsGWcIlhgwYjcGxyeyf8Si+TWVgrkkZvRG6724tndiSQJSbKLSuyqC2ZFNH
HhLZoCSu6tol83tS09PorIvqqySRaFV3ergrUkB7saHlK8FkhrFitaUL/SBo/TbWvGo36NUl8onz
K7rQXg+JcdOq4QouivVFntybDut8PQUO3LVPltoIsq7Y2tfnkLCves71YWuEYCHpjFViIPWiA5br
2iX5h1N/sPLn0ISqZIzWDc0r0ApyS2+jAloc4xlIO7Nnxm7SvUiURmqYeJfyuxgj/1z7RELKkJgb
nW89+ZCsi5LkrncoZXQLNY1B5Z03H0z5053DgnHKIR6r/FsYRFTiE0PcFMGx4XivoYv8W0XoSycL
kUnYq4MqCW8dEkaZludsE636kbNmPPJCpOzebkvZQonU6rsJXGKqrUMnlgzc8aFMJZcjjEekzFZY
kgEz4QMMvFM3REQxQWcjZ8c8jwbh4GDmrlxLg3WpCFVgcmb4kbYxc5MXdpyAZMP2ZC5BDBqxLmOq
d9sEpaE/+zGZ5jPmWWzzy/3lVpDwJ8vdvomZxmqUZHP7shyoTZF4/nmXS2JOulT+MliMl7ssh4Ka
5Rih5wiwJdx+OfRzbfS3u4Ua5DEYkNtT7wmuJijAxkchaoK64hIDUt9EZ0exsCkrNoCLdBoLcEqX
xMybnXYN+wHbQ54+i0IfyXNvxm3FtGxVsQPdqTT8XMTfS2j9ovteDvEAsmXlUgYdct6lrMqQj5NX
vjGbebUyWx9y4bendD4YLLT2URjd1BaeQkaK70mgjVthZseo77r98uPaiFjHmt0h06GFFdV4sgP0
l/QYGC502W6kID1Mm+2trmv+GLFHbV1E71SDUSmPnX5Ss0f596Gdq3ITUtbc1mFb+adyehFNZyXz
Oc/2JJHX0HwXwXRrEVq5Xe57KQGeSebcLjLcbJHXLjcXue0iy13uGjMPBAPCXNn3SRuxOZ1vcu5C
+KFTGKp+nw7FdCWgBoSBZTxKUbywfu4OXEWYVA56cAm66jJZmfVkBf46Fu6dlhV8uAtDu2Xj/0OF
ItnPFjK2kApqbYlqzW/j4erOBz9sf06pne5S6YykCwIdMWr6I+RQHmKIjkTe0Ne/Rznlk2F/RsFY
bq2xK9eo4yX0KT4iYVRUjGoz+9boxoNPjiRhofa7Amd+U3UIZsIogKxZ0ppmCNIScsqo29gJNrX5
PtByOX1TPLDMzMpHDeBvptWvRhsHIMM0Yr9LQrzoxrWVRVT3c4cm+2Szf8Cn8jXiZri0BsB38lOC
bTL3izoxQFtL4nEiDrG+Dee40t6W1J96gUoglmc+eawxQ06ZdmTkfCsLMGORLYONpYXDxfTG+yFt
LlCar7wRLOnSOVTM+MkoLbla1THOJ8LXw9LeCPDnjKZTxBQTQvSscYpd442gNMtovI2h+O8MGwpl
QnZ8UwwDYb4CqfFQXSBY0f/zgWEAyyqmrMxqrRwYRvqEYSnI6uNQuxs/t+orLHmCwgsidkGdcj0n
m+nS2Ngb9L7+KUeGBl7g7511W00tpitkocNo3TWRW5wF3OIV1CT0EA0PXQpS5DxOwSzJTjb1PUA0
fTpzVjg2nas/jQ6GBpmaJv7g5kcF/HYXm3iKiGfZaV1obYkFjIg2gn7qGeNd7znfHNe6C1mcH0ek
IVov5X08hOHOTYb32gu+a/ko7tqx6q45cJfcybWL1IW/9xTbb6xq+8LCwTDSY90Lnc3OKAE0U7UQ
Vsbqw8jTcy476jmXAPa2QM8JG7AXvWAmzpkqRuO+VsKobjN0jU50ixT/BouYdY1N7awjozxYQ/bZ
AvDfjl6KWcON4ytYw2Cdq3S4T6ogP4CXZZqCqwnNwo0DHEmnoth2zLfWU20Yxzr9BlWR9qTgfU0x
c21CZUEo7n1zEzZg+Fqe0YrkPEIogSPsw9D1oE3xaMD+M1Semn0zjWLNapBniuWMNUhxMhk6HFQV
vxY2jeyUtDck6GqJf4964qFiSnPg1+ZbgrwqrvLo8bTaYXsJpZX3bWskQ3JrRs02JC/nxvUHsR0z
68Q8+Z45c39Tw9y5WW7RosCR02IiOOw636d01KucMpW+h7zknhU0Xd9FC4OUbeVDF8+qEl+PzwTW
6ButILmJixEJEgjNrCJSF1Q6iFtsp9/FIzGcfUfWOxtw0/ZOsHXtxyRR4QOyidVrlcg9Up7Ziabv
k7nH0QKoyN7tgBuDAXz3HA6+/qDnb6rl+0Vm+q7qMv3a2eAaOLsm67z+MNCdrrFZtGjfdLylZjZh
JwfdbHYA+ofeSEHmBtmtW+L4S5uPHkw5amFRH8PWCZ4Atp2Q/brHquZXpHHxozdu0s611+h3WT7V
Lfq5oC6uuiX3MQI3EMpVey7a9t1JDXEDGBzzlMKaFxuSd5U4gy2zDnWQhfZDlQ4hzRbSNT23X5K6
6BDyx4+q9eqrEco5PAz9w3yObabmIUCacNQC2V+NOKO9H7GAOOSvtHlN3GY2niw95YOgQuTbrnFn
RX1wUdLciaLJ7kKhX7kavTW+ge3NHe6h4BuXqOAT2JLIrUqJw74lqwF2zZxrk2grgGjlznG8Z040
6dEYzSMt8Gcp6/QyBugeW9sZdj6k5v1xwjC3RXXgborePJmE+u5St4HNqbsO72wEJL34luDYpcRs
EY6aBlE+noGjrxMbpsY2ikucT5qdoFoKcRmWZn07TL16mKepw2HOOP2Er7mHLLjlO4UzwYbfgbxt
/gwXEFQ/rJ64GlV1B0T/xmkwPigx+kOSjxgaoRZmcZgfJ9uNNrlqql2esKXXomGP0e/gpc7PmLL9
2aK6VxVdJPtEGwvqKSyzCgrV+B47qVz7Nl8luxtZp7LY47Ji+s/JJfPkMYake+2SQt5TXne4vZOY
FBryfjV9YIVkel/NRLpEbrctpS6Kc5IGnXWg+aAECwpsZeRPFdiqcRq1tRtCy5aD6bKFQio5RFGz
bkwK2Mmmml8sNlVfi11fm9elFGMLClBbwh7EF/TSst/dhHVhAIQTz0SxnKxWzXJDBVi4DPpVBXsZ
ZSRZI0EU3Mh+IMx3ZBhDsd62zK2l7xboEdARmtJg6KOhDCHZJVDp51CPHuTr7sFBepPaZnsWmnX2
YgVUIjUJYZ/qleOk5dGVsf9EUOqsQQSnC3i3TxGAlKMBjSLBv9tN5cZAe3jxspGi3nSpOUN8wUYy
sV4753pRX1h2lx2Rrr3tdzvpduMjqWj7pIn7A6Moa2Ui5NwWDZFehNuH11RSexOyB9eX9rWK9BVE
D+joZfZV67jIkLb277IuH+BmZFtZJR1uHh+lJwzIaUwEY03QGgmop4vHsnorSaRDBONvdYeM1ony
B92AR9dqPtJJfXWTPtw4DYJkOsaGeDTzy2tNxiamOPZTvtVHLdoESQYD0S1wSbUMOhTE7m1J7tFZ
IdnyaiRb8AryZ/Ri8HmEf2tb720cq1dLxVzZppRAQBeOfpKGBrC79qqR6nrwcinPeTPCz7e6+6pG
h6yhR+IMY/l7mdTaxiprxp+N8ZBzoQuqzLsJuvB1JNbt1FezE53AVsyyRXXOdJTBnQWglOvMvDlN
uB4OabEN0cWw6Eu1m0DqHRTipj5kRn8oDcT5+fyBFbW5IfVum9vlcLG8RtsneflNr9z6pujhZTk8
+kFzijXKLxN3UmkcCAh4Jye2fAY2uIk69oNLcotW9fup1ILH2M8PfSP5jOXsP4wYQdLUuMVeQrjG
IEKsTdZbm5TWdpvpgSSLTI+3IYJzVhbWTCzt0Px7eXcOa3wSXOa1jd8K8xLN+TCsMTHHGxMXUsQZ
G5c1e5LFWJVbaTwJ1tkbe2j6tcuyhvahQl4VPxR27m2JjbFIQ29MZClUqElVXN3gOqS1PNdJTdpc
taQCpveGhu/X63kDHK+VqNYQbrGL5gJAi712wdkcI5LZia9NLwwm9r0FqoFlfHPGTdfurAZ2SxcO
MasgxziCmPnEkjwwa3DbPUxc/2oDZl2nlREcqIp2mPF5RSb0wNHkMjo2O5JoC5d+rajrDTPIbuP0
xHCHuZbvlxeadIW1MIwRujqSJuHrZ6ekDqY9Q4qzm/JoZ8WVe2ghFviRU98b+szkI84z6iWjru+a
5VXr3C2e9DSeDjIQc/QNMtnRbC9FRthzOhmcZdE8+4PFRDFTk7mjVmZA2iTfrGrAEpFN4sbPMm9f
jdlHmyU1UhLPOXidnjKPzNmciPwG/G1AuDuwc2uo4/OsTv0V3DOwsTwmiOiOUmfpVMS3XJODs9v6
6QXQGhqlpLi2ersTPLN9OUQ0hjJ48JltXnKkG1H/Lcqj/sZNAEHbvqi2ltvaYDg9mrRCe5Bx7JyX
g1t3Mb+ujiGqW9mtJJV9Z/WwptyAErLK3Hof9Y5zQeOYX3jaroq0Wyu236TE3ujP91onfiNCvT7T
1HcM8DkX9CRBZY6WX7FTFIgdzQccdfU5jqCnjvSsWycZtqU59g/5fBi8Zpvm6sHr6FTzIa5vK+ul
dDx1tiSqMJoHk+hmVAtTheQ6SePqPEVGfCy8pN/kqXFnImB7RJTFZ31E4xcNE7Ivy8ANwhu3DpvS
OWoqdsFvWzsS0QrkJ3W0j1xqV49z17pSfgw4ZLrFomIcimL4sLoqOpi8qdc8qNZaNkLZD5S7Ro9t
8FvVZz9I6x4wxsbjkvzY+aR9pvpVQ/d2pec9TrpDU4daHTcPxXl6tArZgEV2011dohTMG3XLgLA6
94hHmG9bCQFNlI2SwW06Iqx36w3CAy4GtKaEPiSbPJH1scw4CWeo9C4eGPqYiRPZwXyIBHpcyswb
QK7VxWF0GEmMbmkpnnppnqHHunstDqJj4CLYM6uW5UnlJbfJ2N1OTtBhOY/3TUKcgUU64hGfEXMa
LNK9hXY1xozQGPiEWWB6q5GTJ+pSVjyAvaOtQWA1DFq0Onnm8b3uMLLH9U89tqu9l7sf4eic+qbL
rkWLrayPG4XgtlJbWU/XWhQhCVPok0OG06uS/fB+HIZ2b6Vc6mPaph2Ja/PArSp38Ff3boVkNDQD
9ZLJ+kZptjgKh33zNDrlfsyQZeppH55l2j7orioJXWh5rANleumqp9L33BsGuMTrci1B3MOuN0LP
bCvnCNi7ABJ8tGfdMj03Hw5F9zYihcwks11jqkicMbGXtZVLOAfjqV7iY9A0zcJfCws7V0yUKqP5
KYKhOOeVsw0g4h8iAmHETA1pVPOa28UbGjkCnMf+XRGlN7hDvF2eh3LJVhSTQ2x0zgc4CtJDb6jn
0O1IayjWgBXa28l/sQcL4LtWTZwCbQbEHptbxLRo6FvrqUzOpLoO35CYR5u+trKdJtWvHd+y7fvb
3u/3zwJfPYVVnu+Y5jLszeZZUjlvY1VTbJWPN7oIrfXk4qVl+QRi3VMpZwLMMgsowsj1bJ06swZh
uR83zZqlVXBkeKhj1kf2KIhv3Rh9SPluWcMJwXq6jSzyilw9uA9QmUEHjqPNsjxeOGPUUP0BwS0a
8Ahpgp69ZwLK5KBrB6++jWukCsHsAV4gYHrqAaEOAJE3ttGfAjPPNpWYVUYxrrnlEKbx1W/J+9QY
1ZyaEXiHNfDhzthinf2kplOW5j1fFqIP7epFTr1JzxKhF6OXKc5xagRrlv7ZRidsg3OqUZbnkW+I
Q4z5MRVqYAg9Fb8AZo6mg4ZbBG4TNivmoM9GDD6Y+DQgOGBzVv7MBIlCPKq0IOAu5meyHLz5r6bz
kO/3zzRhxrtkLJ7/tof2BVVSQjciZ2LA8syXW0WJDf333eWWU47xphZskmgPqYJnksVyy/3z1nI3
nF+wwjSfpra6hlUm1lk5wE8IunQ7yhDX4Xzw8pwWX2gAh6xanZaD5Op1nHBmuLO7egKGhVF+vlli
E/p1WO5CKWXlFRfeitCam85NxjNZWDp1AC/G/Nhw1/Lp2ywyjGQRKSScnZmqszRmW0HBG4uavs8N
902pfzNGQajJjM3QdA7JMi+lBmlOniNfoEmEu4Wjl80wl+VWMt+CiSlhUMS3y49YJA7H0Hlp56cD
QP4fh3bhuXTY/Ra84C90pO2esmLMmb6V3mqyq4/OZWhGaCSOEjws2N7+eehEcaNMo56z7lGNyC6i
r5onwiwHja0n4uSgdTZjRCaZ0WDdWW5i7P5PIPa/EohJ2/y3xLc7QjhYS3fvefSv1Ldff/EfMjHH
+sP2TKw2aJYxsv2V+ubqf0gDZwZ/zNBGCoMYu3+G6ZnIxDwb9+g/YXF/ysSE94fDicR2DOhqiL5g
xf1NFvZvZWKm/q9hegAPHIuVrUOJajmI2vh9/0J9SzOBJr7Ux8OQlmxHkWX4WfxosThe+wACGjiM
gWbcotkkll0nu8M1rWaXufq64Rtw8OC8P5QsEppZi9/21t6b2nprR9A4MpvoCmdAImqn3XBTOM19
75nNNtNawFrhMK/FKfNvMtJcVnDVMgph/hMgYAMxPAw9axvPeM19QGl+NHGFRTvJ70oYewqNQM6w
PVnXKpX+XfER14S/1AmWTACvq6n3wgPnR3uLmxuecW7Fm4ZogI2VKHc/klC6bpLg1RMpxdh8kVMe
vqmaVIMzPsPnOHygCKEkIPcCSSjTEtN5CzHZ7Q0qvrEJvvoGr6ZAe4BunXqr9G6sgiASTg3aSkvT
E/t4XL9zHZAR9IRGTTCFB1lFwIVPflzEtiqNLX3lK4NEaQwka5292dEx6w/WdF8h+71NIbRn28FS
OMW0lmqMaCFS95gxIGaKbl4cH3i7RyDnMbKaSyIu/YAfP8Fknoew3UTu9QxjpmHD7Mwlcon4Hkri
6jiZOms08gKvY0igWux5p8LuLhAP2rNhfzRhk9yIzrqQreQgYkmz9UDZta0p7fc1gPy1bld0qoND
HFgzR2ST2uCMyAfGMtUBbOHl7XTLXVmzOVbE0atlMtMLh7FdIzWgRS3DZlNMpIxOTvPE6u/c1T2Z
oaxww26VuExOde3/s3dmy40r2RX9Ff8AOjAPryRAkCI1z/WSUSqpMM9DAvh6L6DcV+0bjg773S8M
iiWyRBJI5Dln77X7X0IjjBVaD/gvm3amQ3Fh4gdxbIT0ZAyRu9X110ueK6e8im6tCrm8k8T6jacj
s6jMd0cr+lsu6hdISPVZIbAYY6p2ZJXPKQfd0KiU+UkMXKE7As5ScjzO82I5O4lWkOxomBaDeKYu
KfZ25ThBB4YkmFnKDyUZtcwpmaHqNvg4N2pQ0dgmAzFXn45DXlH8OJIEjfizzSufgSUtvqIb0QgV
B6tUvpDgd/tsIqaFiwc7iMh4QJkdS8Uhvoh0YT3FR99F8JokvUXVzrULT8Hr23OcYAmQe0ehyrfN
6G4YoyWQkz6clnrEzz46P3qsgkeVDF12/XYUdE0PWrBX3yYEaMRx6dQgzEWwU39KyNN+OnWPnl2R
792JH/C1kGaXj0tMKMFQJtemi/dzjegoSSsKUJmqvjYabwh6HrsF9RBQNjQ8HRJsQeJ8m9ddWM32
dfUzWex5N05TuZv1xzkhHDMq5b2nME3RmiNyQN3v5iIK80Q8IW7/come2WWTxChozSct1UOnyR5n
G1xG0asd5oTyd9FiTlzTceJFGBwvaP1V5+BqUXux4Efs3Bb1REk8zh6k2pk/1rjnU/5IUrYkZaLt
ucYOQa47H41ThRjumlvD855arb106Fp81LQpqbpFf+6zZy9rL0S2hGaNNqi3l+I++6FN42cGK2O3
TBAZZhtFSKISt1f3YEKY764esgX75JK+iUYjCMRy95APyqU+DDSTEXgIiA/mWbikuWEh1sg7ogCd
G/PDQJh7pUEsK6exCSWNhr0QPaEAuvdUwldESZfAFMmYzqu0rFHWAK8gQzppNGghq9aBIIoDHZv7
1oB3V09xcdQtFiPNdEK5JMeOcUI0h5hxvfI51zvvVBUNFt9zNhArgklXUVkfLC80XV0/tvriJ2ya
gsIlncuVyDtzYw3yAtqgGq9Vjsy9h9uNY3iOj9Ig3cnSLAYtU/YyJqPwGWbTOsGFH4zdaW5Kh2GB
1b0sJNmpsn/qLXvep9KNjriWUyyq8ZlYN7G3jZVZaN47o36QlZz3dYT5vErn5zpHIbwmBzy8LblB
ohvMy2BxT/NI5l/BhHRSSe2Z8DHMhprhqr0yVpBS6UHHMq6kzDD2zj2mMSSd15md2IyTfgGnxjI1
GL43F2T+Fc4vxbMAUhUiVICc46BT9aDrTbFrSF/do+tVbGYHjvVpFtqDClBhx9ZSCVrKShvANESL
5GPpybMYkvK1R0VIElPqlD6KlNSH9ef3AoajODoYb9QxaYLeiENga+CF6BtEFRGhnhhOCs26nZUu
rDC9b0TG78YuXzKLBYO5Fs6OFvMkg9uD5lKjDJaKe9vLr8VC3Ew1cyj0urcXrfFo6AmzTyr2uWlI
Aig5j9mIhKNqg2gqI7/ujHSVDh8skglmY3WD0u+pAalW1WwAzLzpR0HrlME5Ape94XEQQd6oPO29
AecQTN0cHxBApTtFH089lJyrWAf8YNEbJBbmUa20Hp+3jg+wX+1s6nha0AQcjNrhUpybWFzQluJX
TdAm7CK7ChvqlL0tovtWW06lHgdmXDMkXk6M0rQdeVb5PhbJj5FhxTV9Q9ACGW/FGkoIKivAjqYG
qdY3BREkSkeUC208Y7d4lOcEEsmdR+SqOzbAJtwQJdrPaHaevdkD+NdgILaK6UrFSpM18y9ikyK/
NyIKvkWGmmf6fZT9oqVwok9r7xvrNZndX1ZcaP7QvnQu6aRZf6eZ8jWCRuWnTYd878KiIFatzLm3
sWnyB/ZlCqFluFbMVYhtG9dNlNmnJOci64x9ULIW7AcBSqLr56AXTQ0BkEWyFqdkPFlt44EgRbnu
zt0HPqMioYNAitwVTu2LVjdsRyjvBz2NLkVv3Fbj+JLNBQ38yQWmysHFhPa6EnEUptCM9iiATlFV
vbYDHZqW1W3vVE6YaN2z59GwNebskxG6SwitcVuX4/NC2YzmCV2qR2dYTo5+jvo55OAO3DhSGMbX
fO9EdaVk79V5/lBiICybBh6MjUiD+GJPQPRmzrfL3SfTs0ByFE4oCGa1YxTGJCvWOzMjRGza1eyt
agPhaWHBChpstP7Y7K9UxgCRq0rjyJUdw+aqdt9uZG8VuyEvmPrCiq3p3WOkxeV7EpGcrtq1pP2+
2R7bEHnbYxwAbDntkVTNleOW/3WzSUdalVNWiQ7zX6KeZPM4bD9zcuYnDN4Moqm5xVp9L6MNhbAG
cCuSaj6l9WORDeZ+THDLbazNjbq53WQdXL5vCKdVS9vf3oiyaZHFZr1YNcUblHTuQfCbGsyT9fEt
KWS7t91sv9ENzS+Iwd2f2KLtoe/X+POa3l8vp9WCq2Q9Z/UpbT42MGM1PkaJ6p1sMAAhU/KbGB4M
JTyCmKvtF5xlVml7ipPznaLkbiL07XU30ZIYUtx3XLP22Zre0K6UxLZwQO9td7cHv2/+9tj2Cn97
TEBfKzqjPf7t8e8fXZGU+zRlhF1VLORxrCy7epUwbYKlTeBV29LBBLE+aFLXk4LrBZtM6/tr3eB2
+RYMsA0M82nl327/bk/ypUDDGJTbY6oTVceOBKbvJ2/3/vaC7SqJt1dJ/Iag+77ZVGUboW57LEHK
izk9n3fffL1sO8a2F/xzNxL2KxoRO9iAhMMaYLHdyzbVft4X68Vk+PxDTWQQhvZacrbaJe7heRWD
r9E/kdal1s5JUU3++dr+RDb9ub999qnNas7gBxRAOeHk2SCXmxJru/etzpL9NQNC9aQvJq7UP8jI
7e6my8pJNLFgO/O2+tftNNpuHCflW6jXM4pJ7Oy7jApBeHgEGHmcOkbJSTSTl4EjiR+3e4w9Woih
aaPut5+9Mc2oRPuAVED7CFD/nfg3hLnJGO0mHoF71N7xMOLPun1iNFuSAh3o/fyjawT6iGV60LqL
ObfZg5tYodWKt1agT3cUmQQNW+lD1jftoXYEw+keLodZP5WVYR1wFd2XBqQTC6ZaGFczl8sBxRfr
JcWcnWD/Wdadh46j1SQbexdjRto1bp4eu8X+pWtaehwHtEwwsegHO9BGUtQGQ675XmK4+46syZM2
sYuIMuXkdkNCN7LLznK1/mqjKG50wpnCxkZEheZi2JHOnmE6xvlqRfWtiqLHtlT9PEzj+6ivQ6o6
p8MbtV2Q5rrhN9GMoEuWvznDn1B716fWoy5TlIQATlXNDwVEAz+Xa0pGd9d3jDyFbUenWZmZP7uC
TL+Vbx2NyY1usCNEvcaIdCMMZnrf7BaMA+wocCFsYTJIlKAObjzB7e73g3/7ne1fvdXC8P17VQdR
oUV0RMvxevs35uL/jP1ZRhq5FS4bUaEIXFx8Ndp6s/3454ayBCJ7xnV+wIuCPoxw73wBQhyrIXNY
LKze4PmNjbhTGb27SV3Gw/ZCncSqs91rM3idWbtMJ3tCr8rrb/8maF36o5JJqKc81qwlvjpD61qf
OKw33y/x/WPZIUDT56TwUV1yKcuAch1XYiRIoZLmJpnsjKW4+32To3QKpS1PaY7MFkkeSN/1VOBg
5xzJaaBSgmp/Hvv+h+3edmO3nlyjZKI6HEqHtYLnbjdRNv/UuxTc5F8P1V1t7jX2eaDU+by2zyWt
nSSEe4pxfk1YM23zAsXSPWxJSNtXgkxkxUytl+CoqLx5v93d0oVUw3rVDBACEPb1q+1mxj5wpcdx
BFWQ0I7Rc4Q/FLy11or0K5nWOrLb2d+8TltozHZviwr622OmjkxNl7qX+xWS1q3RXa6XX09ubxlM
UOPYCXGey31VJMlJWdBUoC0/yflaX8M3NofSdm8sijnMFXmMVlcXPIw5tEb9SOEaBS2nxu5PONEf
B9a2IG4ure0PbKWpr2TgmJge/veJ2c+hqo2bzS/GLKo7ueOPebWFyGHGGqzq4WbQQunTHkzXvf92
+rUp2Lvz9vO0ylD3hJ6nQTpFSd7twbxg/Udda0KNPrnZ1zbg2G6Yg5jFcctPUVFzdmdCZKvQU/Or
zby13ZCHhifF4ePeXF3b87Z/GKx0BSxs1490u8UmSUhOwbH1L7+1+sO+/8c/WS3/9jF3Y/Z+v8J2
b3ve92PfP36/9Pef9/1Y2nCyioieWeekL+L7lbdfdjaI95+//fs5ce7Gx0VD3b5eJLebP7+i6A5d
k00BVBsMClaCK/on+0Ao0e2WZVTNThIMXHop8TmV8fOhILS8mJiwv4x81TI9y76PEQEQ3L1IPPqr
PryKqsQ3Abrv/seQq+2ImRz3phWJfmiXlBhMeZ8agJ23gUdCBPtOLiBnl7JApF5WqGz69Tpco6qi
/v/LQ6i246PUgVu6OE6jBI66rTiIurGKkK0AGsBlkEno5a5q+/7KKJrkFJtt6uxRl6anbYyRzNod
Vgcv2XP13vUaWR3ba3AVxywnF6sPWy1nXYrHMIFc2qKn2f3/YOF/M1gwkA2o/855/rj6wf9j/5MJ
ZFL+t9HCfz31n6MF9x8WL0UkDHYehg7WX3kyrvEPw3KwkRtAGl3d/ZfJgmH9Q1fpxAAYMGzaroTG
/NOAbuj/oClLzwLnuvbH0f5/mCzohv63PBkMHmhLVNPhRW2D6Qfv+l/zZIZEz8o2ZdDdVn0ECXd0
LkkzPBUmHUhnem3l2D3ACAUSOo2jH5uadUnn8wiWj5aG7YbIG7yKdZKND+hHARHS9xiHhpWiXRlV
NPlmLEQg5puZvLcjVI5faZpjIFkyunioFnGzpYACE3jy0p4qP7rBaZs+epkaqG1pPM8CdXox4VXT
lkH4k03fAn1b2EMN9K3Idfc5uXwHE+om8gXAs6pDkDHVaHrUK9Af9eQdIL4gr7FwL6FUztjiBRB/
MQ71cRUQQ1eeKpFcYWqc/FaVNFDayAvLOgmy2fQOoo9oekj7poMt2HV1/uhoiMEKsJVHws+PCVnQ
fpNo9VmdAM01kt4/wu1Qj6dnL3bXqPm0vShWOExucq4nnaxFT3bvijFNcIKMMEpTD2ppYjK5ZgAq
OF7WDeBnm82Eq1bsv8dK19BtDNZO0WgpaqAOAjPp3vIqucyjEiOTLI9pSpvBSBoj9BrvpHNUQVZ3
tKtcGh8tEJ292zVEY0UnJ9GsJ+Iq0K8nDd0bEEtlEReXCFbZAF3zCisBeqWgwN7zc4ERWxjPFntQ
5JFI/1IhHwyQz9jESOijfnShZuyi0Ul8zy4eRI8BKlM685bQj+LUeeuWKcaFLSJHPVuDcsYell/F
mDtu0tFD4e/VzyPA+4MxzI2/JLGF6bMCbxNDoANqKrqWFVcw0TKwD7Q4AO6XinFTvTQXtXVeJjIx
94aVYYoXqvNAeweXhsJYrBlmdPs2iLcB7ROe2hi4ZAUaWlgvAlJOD4IFdl70wLjKODR5unebOg6a
orxT4bidDbuBzqMnGWw1eznP2VLv6I7et4S5PfCBIo9YryswYmplTfv1KHaUHGBUPqa2v9TE02RZ
RQRGFhkQjj813u5Od2znzgRgs6uM97rQ6p/zHmd/LsbyHkvBilvqRhzro/0aJ+Dr09kiQlot/crJ
bx2Yfbik6ojj3kZT0czXBXbGu258gmRVn+OpeHBLPUiG/tH0yPCY23ht+cRADeyL1wkD37K0jo1j
kPuDEK7WUW9oZXREwd9ekmmSO6M3jVOMAoz97BD0LhNEBCQIYa2hO/fKct9UY3ZcvAxt1meq4I52
ErXjACoeIakx7Uvm+yoSn8XgFr7uEOVg0FRfuc/lIW485liFvYr0AMRiuIDBo0++UpfyqGigDnVx
1pQfzuw9NUnb3GY4oVIEM3xR2NZcf07dC4YqiZWYlB922B5b/+xZRdqlWJ53Yb99q647R9cYbid9
ym/LMLpB/nqu7Ck9T4ar7JMIIJSZ6jibXA9JHAMfGEvywGTqSkzYWLMxjYNuQrMtgXB4fXPwjDJ+
avUXIIQAmkCRlqqW3JD9oO1TD0uzpjhrkfPEEuTcSTkQFmWwFywF+piKVpddzPZlxTjjLzUCb6Bk
jFXTDtMGpoSbVXik7eaGXaRzqXqw2rmryP2cYNAYenyBpjs8FHWDwgUuhu9KRAloJY0ASiZMtdpL
+Hz0HxoTZNSUmReq8fDZ2dkhIm8gVKI8O6YG0TWIHr6cYc6DCY6x36vYkmTqFnc+RGT3jM7zOU+F
TkB8RjO4ZpdU2iitqrnCYxMpd0uMw4H89DXWxv1teuKlNeJiHfgYu0SxzbB6RY7BsNLF95g2QvB3
T7d8tExf5uKhKb+KvB+eW5BHMOZAOtPCV02STlZjt4ZMfXLlvo/S8dRqehEoAoKRtNTJB+aL1ZCL
APDx3HfmL1GXYIYawBpIohfyg5vX1NJgwY+t7RMV4qNbeUPLilOEBtAeKtJz6aigvda5a2eJS7y2
AuBq/1rc5mqg+e1j9f1VaFGx17P+NLToaJ0ZSGKV54GhOYTD5FrIbB4uGtj0fYL3UWg9YqZoPlAu
clLG6ks9TzS2jFWIvSAZWyuVA3/6cfLiU+NmzsU0lenORcXN1g07k43DzkGaVC4sHCCM6dNHsmCZ
B/S8mERJdMqrmUTPMwNpYlg84zR7DNhm+WFNxcQMxp1CdGHFCW/1ux4tH26ci/u2pRA2x4cOhO2c
Wfcucygwnxrdix4GCCROC3oIb6Izk/s2hsg6zZyaLfN8f1iUoMyYKIsJH3bpeActi9biXtsrRDNd
5VrP4ANxdLDkaA9V9dodrWUVhoJGqUv16Jbpx7JgHJMakLsFBAgrXViptPQdDIhRZ5U3Bbxg0F7F
QvrPOrlixMimGNuhVaZWwKibTe7SkFVtzkcvw+m+GO2r0dvxUe+xXmhlUgapLH9CBWRYRS9mWTJr
Hf1ZPpM0jhIOsLzBG4yQgelZfWfbKX7MQjkW08r0jxb6PObn7Djx9ZLGBgIn8oa0/vdcuNpT2R3V
qnjTHFk/FGP0WjXLL4yXUQAkFxbunGA9QODZ4PKHlp/Ck10z87ShfXftrDk2OSnNZIKNvkB2u3c6
xw49ZykeNb0/ZUKB4836vTIvaYvwBgzQrfcQYIK0VJI30tIY84ojo70s0BGDHMxyEleEMPev2Qjj
K5nuu1KL30adKakFia9OB+vJFcozyxJ+hLh/dTR8+ebY7e0s625AZ8DvYQcDQbhSjxneTD/rh/yR
4WQFIRXQcKOy5qmNUezTuBNvlMc/9LnvbzSGPb6XXuxIN3+OagRm1ZGCCYl242JHOMeYyfG79s5P
K3bfRC1+kiEmT+pqvEQkidw+gpYdt4v5NDrt62iSF9hr0Ug91EQPlo0ItY0Zfy5zrjGBA2RBzEV2
NVjTg1mM4zVS19LXF6U+2hEMChF/ASGDz2a36SPM/yEcXdxoYjCs21TyeVhmZWNC0OMj+fGnOpPm
b2QMLI35RerzV4xs24md+gRQuNlZ4PCAY0QE++LFhhUqwhac95UCss6ZB9xn5UNWtNhL4vrKowHz
tM2lIEaNvybCsmu7eUhcAkmgynYn+DYBcoJHPiq6n10CrZMe78EWC1l5eYugu0l/JpFjA1R2B74U
y69arUHQl8RPNl4v9lljgXAnZ+7ixOTEe0XzzLX3YLcRapMmGUD8WA9D3d3p8iSq1v3hCjAVHci+
R9QZBtrRpbxO2K6yVhNgly+A9RMBezSK9yZScL8GweAr64GTtW4aZBWDIMVZJ42l8TvtMKzHvUkE
WaneuQhRl+7VlFb7aQzeu9Dr5E1F67IfISreydSERmLJg4F2xo6ql4kWmE8Di7gFnBhBV6QVXJMl
fhd3pZFcC0dOXxHiytiMl/e5Mx4Vx/rovLJ6IPMLqvVwzXrECuIasMbN5mJLN7nVOCx30yD70JZv
loQTWVjsSqu9V9PA1dovsRa7ToeHwR3N8xIXCujh3wZKkXPjloOfqumqpwUfPNGfBVydQRJVTEnG
u+wBdYrkzjb9IkqUF3cwES9LMt0wA99WAoMM8PrP2s0yv5PafKzE9NpUHU5+hYblvHjv2dhei4Y/
P3Uc9WgxmJ8S80W4iGMdVf8tV/I4+x4IufiGYEVlJY7R6tOA+JzZ+oDhZQTQtMIudT152aYBlB7o
jioEMNb6nO2JchUqxiZGbTpkzEwn8VhLpcMOgUSbGivNsauq8QsOIwcJ+vRJMiMJinqFnrXpmfK5
aIlVBePG2kkZIpiu2w3rMz3W+p5hk+pX+ZJexcnJdTji9NS+qbRxDNmAXSNYiQJR44IF/wMta72R
ayhXMsp3DfcrwEIEs4ZKgxpRnbOf2wC/ooQ/ZHv7fNQLkNSMx8s5WnzVwVrCOe9g41/VxVldG8wi
01eNhMzDgBBV6ehlatZUgsVAM5voNV2ObjhHzkB7LTY7Ks6GzvyaGYhrdb6S7C0DbOzrttn+gBWu
ADqnheLlkGxH0T81E3rYzk2o6ZboAA8LQcfsjH4/x/eN5dgHC7H/ie3J0jgPFRpsJ/6wszG79J8x
lk/qh/S2sAa8OYlkVq8BNJ/y6IR9xbxMhAuVCV7O3vZOgGvia00RKEMyCBqWm966DsbyNE4D0KcO
1n7Hu8Yj8FLFVYOgxEweMpmHWmPvMdWwQY6z9EFjzFpbzZcHyfJRSQVpDvT+8EzYMb3oFKzGMr4r
UoFuuJQqkYnuW6lDIag2RZ+FCZdTEg9ufJVCl+il0T8uqeftAdy+p1N1nNsxPqpl/jbkzjvujrCv
tYsj44/Y8uDQFuar0l7HJgL3HqQj4hii4lIuWqNYbod+fscYcEBOtFNlHlF+4MaJbAFSgJUtVueV
anuiMDlnZUoT9CZPrJ0A9t3kum9a6hxKquI2HsdjiV7rOCh62M2uYDYCOB1qKNtdasAddkMb72O9
z2N7JYGrt6ZNSKywLiPWpStjaH6O6TLsh8R6UDrm0bBeyOUTRXZO4pdMuiCdjTvO3btyyF6FUdtX
Xk/I0qTemDadRTb22wvRINSOTZ0dG8Hkqqu5cNSGRhoBmg5neYV0oJ9FxXkcY3IMmhEDpKxqzIzr
4QedR1IF0T5A0nEWnqefBIiIau1Tz4VxzJvcviK+Mw+zTLkd5bTvrdI8IWBpAmdtp0c676kbMUBo
uT76iQcbW52HRxae+2QgeC8t2ESSKgqNuaUcCQwJ2VUWcN5onEdptZtv6ynVTohDIMOshDk69OKk
9J8KtO996znDnlGRQhHY3rgTcQlJBsp8Lgi22N4/HtWBqmcN3XCtK9NoLCYwi3XlxYT9WrxeXRO7
YkYWht41pnJe1zRvkI/mUrzndn+rE0a+H6Sc/UphH8Ve5klrCLIi75DAyKgGRhtHv9gNtezrI/jh
sRWquvUsJ4GUZ1QeSvAM2vCAhjYLsl4SU+cUiIXyG3UhRSda6nTP5fVFtWf0E3Z8TQLPZ+GiBXXH
0jwoaoghlfinLAftk8cpdsmMWdAwheaIwkGFXerIJPbRbn7J8r1DdfKo61/24r0UUxId9AxEP6gu
WMEGkNLZ1cM8vi1myQwIRzeIGzzLeeeLeNLInuo/tEY7ljFbpkV3Qkb/d2mk/Rg0vysH62QO6ntP
D/CqgvVkraGI/TCkx4oJlOgiP04N8DHaT4+OxM5qesy/BL1DCqaKmRtsBfpXrTTe9c0we94PnU4Z
QKRmKOCa0hmL3Ohsdy6ZZh0A4UbvD4C71V08Ryb5lMibMkPe9pAGsD6l+gHTazglRXrR2erv+7aL
AjXHAjh2ZNuZAWDfHfll5G1Y2qeccqLT2rUGoDPCcWmfhRIRJZKSiVAZwAQkv5Va1bNa92mw2MAd
CmvxuwkIF+CbaZ+TQRIoJkkWTge32zVk5o8DlEKRJckuq+BRKcmMJYIKuOGwPrY5rrAlv8vK5tRP
1VdDrUseBAmjzujulXy6rZ9jpw/lBHU2bl88BRVOHud3nUcKQZf8wAdW7VQrZ6y1ZJjwnOe4Z0Gr
aIUs+g3nNW78GgJZ8VX3HA660ZxNAe7JaiUM9BFsncA0rCPpHaGumHX5U4VG1eDXb9QU6RID2Uys
ZAoTThsYKhDw03E0uMp5RsdYlUjbgjIO33Og9Mu141hcFyr2LAZpO9QfifnppvEnfUMvTh8nApeC
zDD4gtq3zM7eGRd+df3JbPnmNDxPpjOElrDuyYGgzTrmPzF9X48TFugSoVQupJ/FysnpxTFSy08X
V/NUTWWQ9xbh8wSt4gYPCBlZHer2uB979WSirblQVJ3VVLmrYUnR7bmN2vQpGWsYadgkWeEPKfsb
NkcPnCOQ1+7LZPyy9SJlW2kjjyL3yObDoUUBx+GBBtNVoisfiTDsHZqwQw2UEPcVaQgs8+STHAXB
UVpTHFjUlB0Qtbu2t/HdTay4oxmza31dvPbXIs0vFCDPhYn3HWRU6sqXjgRtr5x+JSKDndjO10pi
fChT8wiXbj+myeeoag/OIjHloEzLSpyZGq64iv6RlcE+I+xrUmo0zXL6hGNJ/F/P6cP3QKFyY+q0
TSkTTl5iVzsr0p4N2zrNdXaKEhCEHY6Tun+vGutJUgXIKj3kLOZ5lR1xEhOggi4tVkICDPzYqei6
WkdGNorBF4pqJKu1FFu88enGHngIjUA3Ykxp2+QvmOX4G0X34FCFqARw73pXaWDjdf7s1h+0ge/i
k1l8VqC4lba9NloAVqqakQYrMeXn5nxd9c1HryNERWpbScxnyMFeUBFAkdYALGfsy3p1hYHmX7N5
KhXBEZ6v1Y1bHGczJG/hsxXy3RwtYiY19o9VSeRKXd42iLkV4448F8ZuLyXvvUIV53FMRVC2m8QX
TQ/CBZtslAkdNNnBXPnaPbxpcMyw9zu4lTbBi6Da83hHXBCUhYG9dWwpj2VMFSRS8yUznjNg9J5F
/6Pi6Qs96L6EjBC10+/aRCRdZ94zCMN5B5bjPXaRwFnCWE5GqiL0ptviyfh3Vxo3vYU6pqGrPbgD
GpEBkWZcqtdN9TXTBwORFiRGbITlAM3NHh6apTBPKtFH9DgYy2ZzYBJJ8WIND503EQTvjuLUe/G1
wHdEVQ7rZxFloCTJLSlabExp5pRNsnoRWXo1S4OfVMqwHVXjpMVwyBYxfaBW+oFfETA33vB4hVoL
mioaom93blfIxnDOGU3ER6RMI1JOUVIrRj7WMKSKLW0ps+asUwbCrdSUeECPK57b0ShpYzySCcxC
cqGr+aJwWukgOzBKQdrJkSt3Tm2e8LFAai0GNp6YzZQy/WnHkTxNKpEDBQNDhUN/Z02A610Hbb6e
WPZlykJjwkWpKwoN84IGv0OKrcseaCCIZbSeI41PWd6ADf5Z5r+IlTee3ZgJQUt+ob5SUAC4a7gB
LNQOVVSCCkE9puQtARhji4wOyANYK8CZZhCX7LTKMTUOnQ4QOx0q2uUmmMSG5mcDMcdrI/xcAvld
a9VIxtrhxrpdhl9qTdSKXCqXq9zMtjEmOlaZKx+u1dOsq6sQ5mGpMaB3Di0J1fHiICZZIENBzGBH
Is+oCKiosynkumge9WkAINBnne9Za+CKKF8I2rprI2AoXm7tcCO+Zj18J0uatyOLlqc1epjY3p3a
mASDoSLXQVxc2y25Erg1jX0/Wg91B818jk3Klmz8aOPoqSf4ZWd2EetORF+10ttA7bpHN+9dVgPP
8UkVgOhGMXnqCc4CxM55ldZcIWoa9QyaOTtdD219Z6rsRYzYuzMhulkau7WZXIue4+DSegsxRb1+
zHri1nXX/V2mXrEHg3O0F60MxsY+xk01B0n62s5KfWdGsP1aDsO+jAIye7pALcgmI1Yv8VQSPPR2
79QOGE56IuxA8l9DpaCV0J+jzGlOmUcRZnkF0SrR8qOzCpvjmpSOMW4PRd48E2rcHQxYm3trJpeu
lLWvFOJnPSw4NzQ93o2GR3LRTKgHIVm7bKTebsYXuv0Y/QcgJfPVZBSfsh/9TofIvCj2u2mXtwvO
IruqSRoyUMaNy1vZZQj0vPJxcvij1HvXAR6LiIwdL8G15g/dkY9uSQvD00gvrC0aChEKc6VcmgNV
RYMjGXuj7ZuD5KMGMcyWCz6kmhxSs8yP2tQdNQeqSKYA1eqh3swCmdejoKWTEAmDEI8CTsWuWEgB
6N157IBbsC2g9Q9LnzYmThj4pw7nuNfpkloTjyuedZr1xvAwtyaidYdeeqfmP2N+Ge/P72L+tOb2
2lHBJmk1Yz9UJQ86RmsvZfNthsWc3tRF+6OVPUds/m6x3bWn6YJbCpwKfXcF54gF5IlVebzL1trA
IG5hzq/74tWemBziVmLPpTbgzEg7iQuqFNpdRrjCpfRJvjJdDNBr+q3uXOH0/b3wkYyW+eVOOeiS
mleR0bHg2EuMn4boQBsWn8iop8i7xzsy7bXV5ePJi67aTF8BlWIQu28t8gW6bO9FWeDY0XWTdD86
JwtaWC7s8sxDMrg3w+RcK3bqRy0+tJ2q5U/j0L/VlrhaX6u1suuyMs/sWMPeeGu8ds/EgmILrDXX
1sSUITrSM5SjxinfPB3wlmo/eAPkKRHi9HnTdefCN4nIyNfhCQNv8TsMQ1Bio8YI5lILdZZIUlsG
v62sIGeRavu1PlEBvlQLpU49EzrBUpkUJG7Oy1PSlW8TjY4eHf7kjJfCBmIqq+fcfOJT8zlLT4na
BgPzkHbybi053K7f10AoZlqkt/yXN0gO1cq+F333Q9Z0tZZ0HHf2QK09SZgrRMEq4iikPOIrS0m/
brm0FFwZ/5O9M1luXNmy7L/kHDfRN2WZNSBIsFPfhaQJTBGhQN/3+Ppa7ox79e7LZ1lZ85rAAFKk
JBJwuJ+z99omtXUE1gB+luae7KtvEEn4uDvuAPqDbrsbpScWxl7vAGfvcNoHtLPfUsvosGM0IIPv
S82+aZb42LpLYJNsWDIt3kyN9ZIMeoAS8RQO5XXTDgSCZArpucTUeiheUipVCtEQmyomDSvP05dZ
mX/SVSSAqAPQBsrVGDL89yWirXw8zH17NnP6Bh1O+ViwverRvG30KEiH+GeV03CNGwCRc/JC7Tlm
JGxJQtEJxbGBl9s3oflOYeucL6O+Rb0LTjE9qF60Lyf9ULFKLtYtLBTqUHeRPe96zhFFW64TU9sn
aXwc0vhJT5l4K0awonXPuvoQglGFH4O3jq5LXZ7CeqarROi8G0aAy4bHkCKw8Dsw7O5nE0sig+KV
XiW7IikfxYnfK+lHlVP14J5WjTcTnoeRHGvyml5xN55bxbvJMwvniftMo/11yghKteYzK2yGq0b9
pk0uzMnlV2m4iF6L7n7hkt9oNpaxapwUf9LKM1MPoIDmUVfbfdFpKPjCJ53qQ838pSr0G4BJpGTW
H7Sv37rZPWhpT29cL/bO9KM0S3IC8TQq67Zl4qIworq98n3Vup9DYT4vuvvcxdTdKUb8LHv7acEc
pijg7PrmhT7mO1BeawjfVQvO2tr9yhp8AGUWZFZ2T8/5OMFnyRYaregrvDK9VYm1rZonOx62NKmC
xMu/6yp9YNt4LCNoJNbwgzLMgVywZcg+WkV9aPPureCqV8r6igSrV72e3qaevJ8II9dIFiQZpncr
LVgQEZQ3dRKNMm5AgktSeCe4o1vuMUfXjp51Q7ur+E4M1/3J37ppphjgR4s/7Fmlk2Zz/2y04i6d
n+gvfYaLe9NE+k2XZ+95TTPOSQ95HF0lK5hHQKaGAuXEMM+tUX8mY0YA7ni2lOHV4KKyEfvbi1Zs
E3qmmXqfd8kbCWCnvNWp57HAHRhMuMC+WYp1ZSUJxGBSMR34xkl9EzsQ5EaaKWo/3RprfTvp7alf
jRul0Cg/c790o1MXZldwNZ8oLj223FM2Kx2RSiNCaFl3fcWpzehpaarIoTqFBLVhUziGD6U1KRsy
FlHT+fbQn4miZfXVtjsQ6Ktzay0wq0ZiclloL7EvTpZQL+7C6E4L2yCucbYl1K8YZ5CsOR3xdmFJ
0QoRW1gYC+qJOoC0Q4bmrTnmB68vnzTT3Y0GBtnKMjY9CaG9WoO/XZDePRrpdCSbFXECFf5If7WW
0tgXMyUgZ3l0bFGNmTCQWO3tOprX6aLfEbj13ZjjQ4RjNy7Wq5AuareKiLPuvRiSh6p48uIYP4vj
fFvc99BbjrM1/6iUmk6Kpt/0XfYQ+q6Q9WnNxzQEY9tB4uleY3N5c8i0KjLvJXa55Epzk5td/2PB
V2VSBactsq8xOfmKznTKaKvj3Ovw66ND5jigEns6G+higCadJ49aXEEzOquu03jdhxlzJEaMHXwh
FmbI9pzZdjZobnTBOQsapll+aT4SuBBtR0d7prt17ZUEvkXOiTXOITHzF3Pksp/WiHdfzyrlB6L9
DqXWcvpReLLMO+a8nwvPh5q787wlmLVbuymeqrzdR8b9vCbfUCs/EmaC0ZqpujpQLicAsUb4n9aB
osQUqAngtTXzl/i90AXvVcM7x018HWswWVsdqY74hYWpPZJnBq4q9q7mCBRPjEWl40yJk2e90IN+
rF4cH1fXtaVBMwF8xDoEeSE4MtI06D+LH5qL5tvgRCz3kk+9i3si0uynSq/vhzgASkjscF6Vjy6S
EhMqYVZ43/UOaahhWA/qunIn97YrCzhocSSMmMScd/b6InKQUguopwIgkoAp26QoohA8TFe+7sn6
pMDcZco1OmasX9hZiXA8tM54i1mJMqF5DKfudlEccH7GMYr7fboaR/N1HChiL08jwWxzshxcd7g1
k7dIlDKn6hNv43eqrVC26YGSHmVHuE69Z1o0hyjMP0PTvQ5jEk4Xuzm6avexhvYDxvvdNMRHt6SC
A2GdX4B9sAMYuTJE4srbU8Lzh8V5RyGqbi065HlenbRs4qPEYrRbuWv5TukA1qKt6qc9ifIjsgE6
UKVPuC1z20J/E0Nm1M2vdtGUPt0fUlG7W9vtDd9L1eYEhtQjpDlENXFtYe7E/j6eSuX/yz8vUUFP
S/35n//28ZNb+TZBv5T86P8xRUhoONFc/vuf0srtR//xO2To5qPglRf55/Yjq/r/Iv7khb/Fnx7p
Q6aLHM/1DMsybZenRGnvP/8NNZP5h2qbrmGKxphO3NAXV8L6wzNNlYaQqxP55xjAHvAly/gh/Q/T
FVwJm1Aiism86s8/8X8SP2Q4Qt1Z5QuhSSIsyVI93kNXVZASEC6QnAruxD/ED3mkQvaEPCrnVEkE
HBygZ8k14g86tbu5y45dxJCsMMqyYhXu0/CEROF1LZS7fAkdGtowltKJ5LLRdgJ9XPHAHJYMB74p
2GLTHVC33ElWks1xfrQulQ413CxGSTPazPOgEjF8Wkq52sN6MXgYV6viAYz2q7ESCoGigMJSeRPP
5b5p3DtNXB2En1pHo9UEwjIU1ec3tXUePa96pn9xM5nzD6Z7TPFMhsliOZslsyKSvr2svLIybaB0
C/aQpG5f1bOHqk++G+mK955bGWbERu0eMvo/0LMSZ1cPoC96q6IEmmNJn60rDPcYY5KtW4A7GpXy
V5zne9Wcz6R/lzVJk91wB3IQUGjeHccZvFdIml7MDyd5UiPCMp+HyWT9m70oDsVFotJglRK3lk0d
wkZqezi9bdZP+o9VM3dLP6FYbfSHJs9ORFw9AoudNwZWdkyQ3tZtlffeGp/qpvzoUUr1OFcW7Elp
2/q6gZcvq9adMrfPmgpGSp1YnHEDsRBE+nYy+UNkXyuO0yNbf1HT8XqsmgFqMSTmgn8341PAnVWi
uRnv0LtUPoxQViMYkTL1aFMU7imLuytCYW3Irlbmvr47AcpT9OSDJce4URZQGqubMf+/yyLrlm7r
ozlEgc17BNlQ07hIknY70YTWDcIwojHC3KkoNyHmKz+x5u9tkV0pMfh+qIRJ4K0PxKvV9g91tq+n
Op9OPR/CUlfzwzKjgF3GbOd9d7PkjKlMhTwfPlnzehfzXeu4PPeTcOeqWQYls3GOmolFFoXSrtVg
VcR5/DwYE3CLVljm9PpcO+MTVm+owvmAAd7KgtFhZm91MEL4MjdjR7rpkmrfCkK2CIOUfZrsyq4a
LN+tX5uodeAPHawuvjFGrWZmw60qHsvXwq1fM5Qnm1J9MZ3sW53V2DBHQrlR/bxkZfljGa9Vr7zW
iwx2NH2fxsRVrtkOoq45qPvqsZrsh7VwCbgwcb/U06kFUNzZxUDJOryzCTrWyxtHiQjqpU+KYWH2
gcNaK0FEltEOO5VbqlGB3JonzTd6I7v+2nRwYbZVKSKq3YjYlywruaCn5ZUmJTFS9Ejd/pOWE1oG
Fw7omiOUXZriua75ipCu7mj3kXNuvjWiANTH6M5KZC3bGtB5ORr3eT+atDIUVlyUzpuxTbdA7Lde
yyzX6mlEqSVcgAQB6ySQwHLv6zGlYVFKW0T4sORmMLPqsteJPTEY72bTff39pHDPNNK6NZhf+8pa
W9tiIJnh8tw/vF3BvdisiT2tdXM4zVOP5Z94MXmUtXxMOy2hF2/oFaDnOaRJ0hQO6A2r93yTyRKZ
XMkPR2WZWg9q0x7gXqESpBRclKBdktA7xKmY7dMKhIDlVf0pWuffe5NR3y0LfKivh+RPpOBxkzlx
gq+fZy3z+5UL95LtakHmUSrhhBGOt9pY98Xq6PtWOtnkY6p4Qv6I3JRRSNQBXVTxoq9Xyp/CMob/
DWM08V3wruVjl3cClsAz8oERpmjkjW0A0aPeWGP12A30CrIyMZ+mQiGqbF9DdPhg2e/Q92C4cY03
yibhSm/GaxJ331ROc6eJyeHUz+YZ3dd+aPr0PI3V07RQHxv0WD/YWnljC/MOIpGIdk2ZHMEjlky7
0DetH2hSoeBuqaNSJqQuFmCmofbdgJIoQnQay/hUJEq1K8fK3oTOSgrFmrun1tGbgx5Vz52Q2zqG
eqXUNZJnHHW7HFtaHxM3sFL3oeyAkR+dwvrKhJ3ln/K2Gi4p0Eq77ucZ/EKVdcdMV6tTvXYfTac5
QByY4hdL9d2cMfH2VhMfYpjyz4kXEqTpZAcUb/auVojAg2Dw1izDZxkP3YOthtWdDlbEoPsq8DFP
azkkp7Uq74ZwJseVpHbKe9muWOIHMNCA6Du73dWxLbKI1dexZ9GSRY17yjxuuB2g/Rgy99ze6PF9
y9kFahFWHez27qSViGNgNTTbkNwW+IIbLuOaKJwIVTjwmXhvo8c2xXUmjdZxi4HgII/d0U+N0TvO
kwsyRsqX5AZx/e040v5nNlGcZmlJ7HuZImaKCtNohVwiHVek45Aml6cnexYUWGk0XwdwH9YMXrIV
EWtyEwprV+qJk/HreBEevRqzXjzTV/J14bmSm55GOV5RztD2ZHdLc5oJIbYVpTxKm7l0mLc0ZE4X
r7nY+zp01vpFKZEQSdu3dHwvJXd3cBbTLmGucNByJ6TERFiyfNasqxSREvbJok/IQbW1blOXS3L8
IhNYmuGixhOkgou7GsOlbY/ubkmG5mQxK9DNEVNGE/UnigD9ScaCfB1qMR1QnBMjunMboOAsgHeX
XRZ2OEXFsTJBOUyz+ocZrR00Ppb3KZZ+zkg+BviXgK3yxVkO0JT8XsivqgVvgpeOli+/17UQvtbY
EmNnXdhYl71AfstxClOedd1hFEbCr29Zuto74dqTe/KJfMk+kSQgiKG+eGE9SOCDPBG++A9yb8Wa
4ffAby7fuzS0y00iSATyXKgliSBs7Sgo7OZZfvemtqITkLsa8wbKJUr3SgPc2qHBq49q8l0yGkI1
RKAYlTRS5ccqPiKZsdJj3NgNJY0aeSg38vOO0k7bW3N/kGCIr40MR/k6lHvysdV+a6q0P7r9ROtI
fqbydJN76EZt1FoYk+RZ9rX5Oge/TkQnp1PJhbUfFVVkSOfubVZWa/CVZYOIn+9FAjflg1NS14xP
zaeEDly+u8s1KpEIcpc0Uoa2DOPQX1+cEykEfPyr7xCJJzN4Z0CqgkV4lNfs5cq97Ftp/cMRtAr5
xXx9RfIb+6fHnNIb/SYvqaiJS1hevRcWgfzu5LF8Roeds2totGo5/u3Lxdt2IopQHHfSS0mienFk
2gcDBznVRl4y8lKKhQlY7n09pkXa3ul0ut4i3BKrC/Po0recbt53IsdGRsrI5y4/IB6rop5gJmsg
B0llPMQRgT/zr71/ekxpGyIbmLtvTFfEFiasHAInT6jsxmt79pJ1r4sUImNkpSP3Si/WSJ5v3+VX
SDbo74gieViYIWOa/EbrpLQPXapcLkF5SVZdHBOdE2mMlFbm7mgzRodWczFyX8bZG29q0ssladgO
8StrSs9KXJI2BLSN1uXxTl6cNtXC3y9C3XaP5L4N5BddXpz64mqVl2wobeJtE3LyDvTmJSnE++KH
/MNx59o0VXOIgehiqEF90SYkgeJCpCjGHoY69KMLc0KM0ZYw58pDuSc38quXj4Uwn8Oy8chH+HO4
zMMVCagcOS+7vP9b6UVYM7LODKS9vRBnrb1kCM9c+S/MxvwngqDQo5asF/ETs8b86CB35cukP/7r
MALJuPi6rXwfa5gw38M+IyRAZByNOO5Ocu9r868eKxWsNiADecllU4iPRu7+04/PrFV2JBr9ko/n
8nVEzJ4ty0j20dfL/tVr/+mxLIYysXYGp+Nfv1jNnQ+4dhOmY/6Wau59uyPbVWv7n9okbkelJjz0
ETcguRk7Pu6vxyaMXznVNiVQ6Qzu5yk/F8pQ7A0IgMiBxMuiJWFXvkS++F+9jXziH17jLc7OIpS4
FP983BrftFinuix+9+XtLj871nPFN86noRmEXMnn5QYmHNHo8tlxNUl35ERRQGfklM04tWqNpCDu
bs107KAD7MahKtvD+JdlOoldpgVluV/FNaqJzSxv7rUMQO0rLTutj5WYESgigqyRswSoGXyFYfHa
qqZFSj2IHzwWIZlRE00bgDkhDjr6dElYXi1K2G5AvP62sks/uzx05cgrj+nWA5MTBOSvSOZEDtvy
uAZkxT8vklddoO+om38WZt3uJAJB+tqkhV0emhcEc/nsOgbaTOFIN8XIg1Oj5GML0fnxv8iH5D8k
N1Gq2fuxyPe9Z831oROTgVjMEhJxa3Q9OiWSTCxZDQo3BiGHZZqBKC4jSKFc/NhNGPskh1fCd+Ve
1xfxCWTKKgZQK1ffrAnvz0BCy6kTG7lHaNkWz+pw6MXQK5N85V4LEBj0y3qQIb4ytTebdE7BCy9X
DPWTmVNUQlVkEgIEa1uMDw5ZR6dCt0xGyfC1H9dp9SUH4IsIsKpWdBJuq8JY8a2K/9NtADLLPYwb
CODW4TptLGr5umhicOWKSZXc2ANdrjK04LegZD1RyeX/VsWEomItj/FDwIvcISy2KSaY0xQrQUwF
cL/mU4QaWVx6ixLdNVZFrIw4cWTyL7JtRuNLCDACUtHtu2q8aD3K6F+Vetbiy11JyC6pee9LRKSG
mINLGITc4zvivvD1oDrGCnizBhmM+Ce+NoWbOntQjBTR/3xcRgH3ERKUvgspkZhWG8yKci/fTeKP
5d7XJhLzwl7rvg0kQe/kG+Xy3iV37bnggzdTkhja0Tr0JouxczhGwyGmU2qJObjcNPJUs+ItuL/5
oGYKX7B8QqmQLbh98yFZ2fJsc70CO5g8RjPNboybhi/X+NBH/VwWEZpNefLJTUKNUPWLMvpFsa/Z
6ZQ5eWv8XysarmNTQxTzIthiqmoC9Pk6psFLog5YbQnJlvDwCvI5XkRCvRC/C2B2kiT8cVb5A5oM
NG2PYJkoZCMP/8tjaesrGLvhq1wB9qluG2TWN0PYmhvwq8xrKBSBhsbTFgZrQdhYbyuPo4v3IlFD
J4h12/Zdryr3DmBD9LFFEyy0Fnet6q53WvGwqCWhoR5w7Lp5rLvVPSPpf1rNkHzNBHFgb9hvurbE
V8Lp3AI5uhsGrbrKo0MdutdMt9PrYVGN86whaksdLgihVNKWfpdoOEddtE9Uc19cBObHbKzLLULO
hxT9C1WYHjS2CuE/o1A5p2N4aIG2ZOGSHBpAn+d6Gq9Gww4PE+l1ClLFAJftvF2JTR0clh9LlzYH
CFskvk7Iar25ozXT5TdlSJQqht5yby6c0XZjD0dU0wcvQlAXNZZ1EznrVZoMCqXg5dsE2NyfnGkh
OW2C5K5AHtaxch17fbqlstWc2xSpr9wDu/nZGQVRO01XXxmxnOTCOc+UOd5G1Dl9on2Ruw3tKKx0
8Kci6JRKiMLRys3kBtQfhU9W40EB+DLHWKUaZnVI6SIfShT16+jQSML8bQyJGyw6ZEAAghhlSnXa
R+TMEbpA4CrxhZRBom4LRAptLxlTixENV7pbqv5YD+PWMPXUx22LPs51r42yLQOHRvYmpjZjkhFB
qfDeqpWn3DP6vQv2BN+pdVsYtNoTAu08fdpRat0P5KohjmCDL6rYGrO3M8PxZyWyqhaNrinirCY0
nizkH9dhTeSmaS3Pswq6sUnLHqcVHoA6Xl1QjcN7RU4J9iUt91sq60uqfodw9bMqx58o1kg4BqBF
gNxhhZTsG/ZwXXYmqhEDln4L1fNqzdOHxgaIjhOvD0Jhhi6tWb3vTG6WU5lvV7XUSV4iusrlTuGL
LNGxj4jx8CwiO8gMnRusIpYC5UBBR+4AztoQpmlAJ6zWq2iJho3N1D8wlmI61qsO02gmDXhCKZwf
eqIODaawV6uSfqpaFG8G5nl4GErRygQj7BTVtWEoKaUmfnFtGcomX7T4Bg3xwlzWwUhqANrtB5oZ
idt89paYbxr0OTMWmJiKq+0AvYyVaMTdvFd7KhDFPjF6srIRF4U40bdGheklTEhKajpvS7t5gnjr
3pLccvYIBrtq3P6g5nVxzLLme436xK80o9/KltS//5j/V/RZ/a3h86Oql5YGdX/hiv91+L+faJtX
xX+I13w9+B9/O7pOfiC/qn71/+1P7T8r0frq/vmH/vbO/Pbff53omP3tYCexK/fDZ7s8fHZD3v/Z
uBI/+T998ncP7v/WvTOwkfx33bunz7L87LrPz7/1/C6v+t26c7U/SC0jiUDXTNm7g5vyu3XnqX8Y
mmU4NswWxxDklr9ad4b9h+3SSwFbQFlU9uf+bN0Z5h+ea9jAqz0WLAao+f+X1p2u/hdwC0FrHl07
U9UMW/VAyPy9decsraHEk1UeY81RfDntkfShyTR6IK8vctZVGSiJ/BUHtq80Fa7vv+Zj8mmF+DMK
GGJGJo/ltEzuyc3XVK0cUMnMAyRz0S6S05tOTIDViPiny/Fl1yVrUM+9fl/aqPqZKaALZfnlCBam
3JObQVYZ8McsgdIYt6JcddJkXVDuTmHlrVgDeFROs4kxo0ioGRDsK6EJgMyBLXJSjo1pR1x9yGUI
VXixBG6tQeq5sTDM9et5YlY7F1goAfTkI0acadrMeqkhTSzPycqNsOgaXHUe3TSkbUEWRx8oboFh
z/UzlOoJARCw4VvDVN9gOMQ3i56CbJqVIDPX8BCzAMFjBWi/rvPbXh3vJjPGrrdMlU/gPb0aMuVx
YG/yITJo/DAxhC2ABypKiEZk1h3NybnvHVK2INuoZfxat8Z5maMUng6EKpMoSici05qpOHTdbp8w
AfYpcTQrHYXpOYvHOCisGt/fzJJoqgMdCx8g8qduQk5uhx7Lwhzbejk7SNOLe7zJRFmjzvFNpbYC
13t0I21kGqxzO9Tc15ImU123M2469KyLClFjVNWNVqCrJ9AG0iL8G79iXUBeH0IjpaFMjtKiUtdn
JX6Y+vQtZ3lXJuuKRwSRFhK7bcZ8mc7dMG0dz8RkjuhschWAyGRy6pH1WDiaeVCTFkFzAvFjMAP4
OgorZ0AuGvYr3aUAn8buNR69+WCa2i+lVOxtmejeqcnrOyNrm3s9O1lj69CmIj12waMUqY4Z0KRt
EVXp5rbUtAHN7PrgEP0WxB1y/wUYcJJ7sHGp6s4tc77BmN/0BHRkViUaIhzg/mVof5/Eu9jLdZbO
r8QC9AdyZwH9uOt7gj0PujMLT3EFrY9dXhXbRZ/v1JK2KZMypJDJZPhmbP6IekFaN5yMfjinTZjW
R1AGOm7Bdt8RvuP3ug15B3Z/kePYVKcH2JqoQ5uwC6bG5RYaLUKvG8xx723tzM3oShlMnW3WZ2MS
4G0irGzy69ZGJUxjYRvee3p2JGpwW7rj6Nut9agn4/d8UCj7r9V936uQR4hkUwZutAxrANb05Rhj
FNegL2lhjW2WXi49q+6hbCecJnPiVzMhZ4plbTGGciH2h9IGNw6RV4N2DvqnbrQz+rWnVsXESLH8
rK6HxiTeVh9wc2WFdbAr9YpZjNS6x5tZBFC5RvWdswPx2QDeU01sA9V7JYh9hDIpYHOMxcMM5ZCY
1L5SsYtoS+zlck+DuhcSHHHW1Aml/ULCcE93iWwv6ka4REshfWKlteuUaJ+QXpzTj1EqlIOgizyw
P/V9BWCoXpbXbvKYn5iGvltMqJoNImR/MKKe4IeoO4I1KDT7PXPQyWlBYqnbqSne7c4DxUCZHiD4
CJ86mJhaOJ9IBPuD7dpAVIUw09RNqPtZ9y3nNDs4BniGaMJPs7K4UUqSrIkJxTdP98q7JtqJr6fY
eKPQKFnlPlXRwsee122Rr6V7r51ytHXaz2Y5RgWGsgh7skYZA2NvjH+eSwOsAuCC8tYWv6Rqiv2K
2nQfO0gAQhE1i3/YmFvrblDNnzlUrCpCKZHMd/OY9DcoNxbYj20Eu+kxnL3opXMsbApLMh8wGRxb
zjF1WOxgJU9jE+tKQ2UWZP2IRn5FPmh5mYdbQ/2hZxwRbPgRKX6bmEzqMoxFgnhT5PAx4oclChUo
WYyckM792oIg1ee7qKs5G2PyDBuyMD3TfjFmJA9zgghgjkScLYgjpOOiSjQUiPydCL4X1qx1ahC2
IkaAGEbNuAFWgWdjLJFdWdNi78bJ/TRnhpcRANVh8bjO6+OAZOA9t2kQhdyp3LZ4tcxfSkFKhqZY
ZFfkCca1BO5A/cutSv2UheNBabXhEE3501yEKS2Ztt2X2ZhvWRvYd6DG/bTstkjVwuOqMW4OP+sG
6Ei4Gi8UwcbtnJHdnXUTTKfS00EVO2NAHBUOcm0X5cvRYdXlsoJTwsEHcdH5EyY3TmFlOpYL7rZC
K0bEFt9xwfA+Rm+dEaiBUXkfx+bdYAW0MTXE8M2AclPFOEinp/yO4fpjXoIaioA/KDNGpxo7quqd
KHYR2Ojdqo6GpbjM8qOjh29tpU5HEXyrTzGQjSLeWxZZj2ZPQkBurPlBQf1DygihApapolZZizuF
biamTHMTqrrwFlXdMV5s+o89NNT53GlckpRmw20bp/cLq0i/e2lhrBC/xodXr/2IhYHoA2+eMXs3
BagetLQpar+q8TMoMLelQI5UWfzUEFK6W/UJVJJakNFRMmhM2S8rGimsTkbOgnNBm6QO+rGDPFKT
x7hc1wPTe5eetL3m38DiWKSMI04SAVZWUv4qPVsBmI6ctoyxW5XcVKJuuQX79dTaXR9kdrpcjaR4
MW1oSFc1zIdIS3apslpnyrBnxumbxK6jwDKalxYg6n5R7RslDShfznulU2+TtI2xDzXrDi6eQjAP
VjDbtB8UhYAei5VzWemBmL7QoAu3dlScU029cUrrkSvnVRXAA9Dt8x5eNaFXRG7JTcZEIutSd+fo
D7XlIqvCRGnFE9OHkcCqJq46MPdE/xB5fyS+XT1VYmPE+jv96XSrsuycQc/urIxBfc3y+5g2uI+h
8Z1qCGHgKA3nyDL2lKhnxjqzEb4I60kdAb7H4fKmuuDVJijbihtjNES4rmMjLD9YZBLYIwAWY6ZQ
oe6L4kHN0hFCe+pHKcjipLYOLIQ2FC+bIPR+hqwI0T2HUHLQueL6AGrDfOIwKcp3xvwuQEJ8G/Wj
FUh4ta2YBmEPHm1E2+Se5YHmJAERa90CAyJfELEli9CU4mzNtmGh5Md+06rWuPqqGL9T7PyXdqJe
jk1AafDBEB2KicYp6XioqfC0OcZ2MigwZ8YD6CQ6QKLbIpvGEFGI8OF3dkKuUvQVGAos9d3eFq4k
QlccYosOskFG7fbJoPaKzzq5lgANx9DH/dylp8iOrWCa49vZgJtBdnDrU5Jp/BgY9KGCgiB7ilTB
GvAw7kPZ9fgjk8clfsHOi/Z8wMwl/xzbg4eUJfHR8YokyEc0FVpDYvEcZifUI6SqAFpCGJ6QaEYH
u/D0PFD6+unSXF+YSQfDrFxTPLGOxSAxM+ZGdooiAclXid7YkWH72VhKv8sKG1OnjafRacA4NlqI
TRmhcZ+MzVZNOuRU4UAoguhyy25dEb6bXYhAj8kyZYBoy0WiGu4D+QftYaIPaOh2F4DUGmMqlVNH
9vewDMUmc8z+ACRgt6JsCPrWfnWjTj11FIBIRUQw1ebReqpU1d45bvFeJLRS17y8NHwd5lECuA4J
/L0ZH4vU/ZwSxouYsNIy1ZR9pecnrzGeZ5b1WZM9JY2iU5YRqJROIAFS+8NLqPOuMg2PSjsfQ4gh
aiL/QOTgaVH+snoDNhKcclHhvTIPjJFAkShR2kmQVWoA3OFzhPy0o4MeRhlcNzX+1c/5WRsALdfq
Uw0E9Bj1BtxgsYjAxB7EdmdRkKtbfyBontmo6vilVzUbTiNsZ9GuVEXQbA1Jtpyze6WxGkzw485y
1YbgJErYYV51PpO+2q/LbjkW3kO72AjSxWaKfhDiuBxX8ESB3pQvBljQYqOumreHuwLP0gCcE8Ut
PESr2xss3Ex8Y/Q66zdmFN7GKhhsHJI2IMpRUFXJQS9Wgonm8rlhsA1sQnrrZTwnSfM4TliOCOse
z4o7+8vqasdlODhrrpy6pP9g9vACNxuWot2diTWG1ZiaAaI3FZLJifQ1dYOOpdkO1NZPAzWhpKF8
3FkDQc0OBPy6yPUTIbnO0am+oaiZdzlj+eWiNqfiXm90PHlCUkI4bXOiGtecbLMikTN3FoDFlRY4
47sDivAY1iIFUVVan2zwq3zGRZTaisewokPrKGaubhdKFytCrO7Uczbegne29SJUZAU8uiS7TsIp
OS13hZUP/tTzdo4RPVUL5OI+7ePzUKz2saeNgF0XX4edFoEXOy+RA18tdlZBYuMksRoSYikKo/pG
gcfvHmrYvwOqziik/Vt13guwUeYLIgtRahiWGNAMAw/aR/vNSfT3OIOrD6vpKtW1s20YA3i59ZxH
FhMhC5NUvZInJVAfrcqU2rEo9omGVpaPIIjfixJvuV4V47Zxf0mCiNyoqpBhhpZxjy2Ic1SsXU1g
ypdNXg8vY9XNgQjjvjzU2FiYjHisd3IT2k4LCpXip6oSLM4kfbfSkP4SvFCz08ApNB+WsQJaSFC8
YzkbOTGtfgvsejwleAJORLahh8xsklkpSdiF2QdxDkAjV5ox6L8lDEYotVTzlICpuOxlk40Wo2G0
5j5EfJXVkSJDfvKmVPBa40lR4B9MA+FLGOKnlmWl2dxBq4j3qt04hxXmkNMQvzaK57428rE8pQUZ
KXO9g7rKK6siPNlp+oDtzgnmpcqQL97rAucXleHyw6Su4i+i2JpW6Dw3le3dNEoU7WNb5c4saOt9
Q08RGx6pea3r7pA0vk6ij4mLJd1MFaHXWqJ+1lT1IYgO1AqKzMVMkbdYpSE43ctwlIvaSPTIQnGX
1GJmu2nTrye5QeuL3HnQtwaKUYaNimmsUFrKjWB8Gop9lLe1r4d1TH8W19BS4BlUxWYdiFzoTQ9h
CBqyJTE/QtL6Ai3Up/PqcFKl9DB2K+foAfC84PRN59Iei4qYLeJyCRxtWKrnWMvABuFJD3UvYAxQ
ubvEWO7jwryTm0JRv6tD9Wj1Tuf3nvbceMbAjTPcJS1BxVmanKvWQsmh9/W+7XQkm5a578icd0jQ
vY4583xTi8qtkWnmlZo6HcnOJO4Y0dtcPqCWKocexUBZRdsYm+6HOQ6Q7XKrO4dreB+XrfNY10wN
VNevQWf8H/bOY7t1LMu2v/JG9ZED3jSqA9AbifKmwyHdK8F7j69/E0c3k0pVZFZVvyJiMAAQBCkS
OAD2XmuudU1b8HR2QsbVIPndVNL67HS0lwvSYdHp5gtYo+MS/l4O5xDbehtoe8PC6h1j6QY7QsJ3
pb5Ocgok3mlfsjrq8AO6eRFpT3URqWSfn2UX3WC+j+WSL8uPvT4izL215WFr6MZH0yb3gZw6G0hh
uIU0ax303J6dA4TQEyT9KcveCGpUfmUlyQtm/zSqqYYZz4QcG4H1U3012PV2hyzXH66KsPxN3C1R
YhO3liQMwyAvo27f587WaFTr2MkNEY/pCDfF7p1DWLwr5Izti+shSfVb7kBUjLQpcN7QgfbMiJiP
E2k1iMUXfqHMDLAW37qf66SuZ/QIEButubtdVGVGsu25miPchvPB16Nbo38bhyB+VXWCp+UGMOKg
3RPC+WY/Jb6C39KGfls1hnIPaoJwNlAdA3pQtwiy8dDQBFlNZIOtrbF2DkFO6FRUN4pXpQCHfOBa
5NHvisJQFl0Rj2tL+6yIfduaRtSvJy5HuAGxpWVSn+/zaeQqVuYCI7L04VjW9bgEQgkA2+7fEyms
r42sfgqQh3tCiCe0YeQbWwuqllwHzidhaW42j2FMph6E3LPW4ljAoe5hpZR3uOGnnV21kHyk6F4s
4lpo3J3KOUdXPIwz+D7qNTJ41Yn4uLnG1M3122Z+kGhROGjfYtvBVQhCjQ4CO2CiyDm2dv8hbmE/
VR2gLV8LVkKsJSQ8o1qduKtHojl3pVVRdC1U86EZSpBIszBCPAgRpG2WKyAkEE/nM04ZnOo5Kkk8
L2ROtRBPZAHXCilRhp6p1lxcC6muEDmJB3WAeHJm95VlhOCtGaC5FgwtcdFDdwgw6PyXJ0qUoB1W
HsWdTs5tjZUGCgJbJdsM7CimovxWSjtYQ83b4jVH/2ESjKf6c5xQR8HQoayCUZByywj8u/D58boh
MbnKdVAdDNxRlu2aAyZzgTUwfkinQYk1D04cKTzUC1x9MD+6EdjTqNt7244Uyn+z6IWsrCS/DXwo
eUo/U98AdkTnmExMLeLmhepxOGNzSKKOF0VeXkcl79WVusKDcfJV/7zsziYIu7E/H9lbaeGOOUNk
ri4CEKm0eO0puLabZdFn3TqnhenbCfYZNASUj2ag6DzU+KdWs05RpyNijH1wEqq6JafnNvajT4pa
2M6kORZ5VQRY0QHgEa9YdA9xBJBLL/3laLcxMBNqBhU/gVtJuHTCEVq0XSvjqooeklD7aMcs4+YI
k03vB2/cx1+3/rCOnZhKT31uVmTfeCrFRYbHbjWUnKIR2J1dfqVYIepRkmG4SdBzoUIMtCPBBTqK
ylhuj6j/Q75sayrThUUEPe3quYFnuHpvH2LwfYt2st6z2IHMkhzSciR2lGMV5MWT0Vu7KF6W6hBf
l05CjQ4yPhE2kG6g+hYUeRe8Mxc3MSC+pp3HsGnat6MSr612uhsUfDBcvBLUEVK9rjWsQaVWHOAZ
UNqUIuWaDukiVSV2UDukVUyxV9EZyk21X9HOgIHjlEeTWmlCQ3GQqen2TomsnDK6VqWvkAEJI0zP
I6n0tDab6UqpafpqNnTDRrqj0H+3LM/0Xwrluasp+86XsVn/JnN37UYqfqN0Cp+hUqu3dcGfXZek
U+pNSsGZy8Ew8e+4EYi0Y0Ozk6p4QKJnQTjdmTMeUhEvK9J7U/WPFtfE6DeC4zD/0OWolwcr8oYc
BIhuqr+s0p5WVvOYOYnpJhCzaP08GnqtLINW19dWkxx7i1KIY4LGotyMfdqG8A9rkFMGqYjB2drW
gaJu6Nkfk4izWSbFZ6+VEf8PT20UWlsM+fe2nawUc3QWBWMWZ7UKnZRB+k2L1kIbGor5CimbCt5t
8IabxDBvVZWGQNg556Xs98tJMY8mpbi6BsOXpEW1S2vQIilk4/iMfkHCQKZWCvYVayWf4eyOJib4
USopBPTQuIy4o9NLQr1Pqyd1NIde7ofkNL81NcARkxeeL+UJF8YvfnAKWoB5I4HeVA19+vux4lI4
oYCFwdueoy9574OSaqqnwBwnxSTEPDyVfFkygwrgQ6l6NSr9c/iV0SUkAD47SqNsHFI/eMqiX9yp
BhTvmniJur6dAFPLpsotGw6PEB/B5FC10qUVYIDivtbZQazprjRkm/slbaH7erZvw1d8gRxpvXn2
JvM5Uvqe8oAG83oEoB771aKFM1jEcK+LfFx1PSUBPQAF48sapAPKLDMF20gjKB/PeRR1iwgqk96o
76EGNans0coEU/6YpZTKEVXHbqgANmirfNXMobAx1cRsVO7phJfVuPLPHHNFq9+fQ6fanGcSRh7f
xzq5eU40ZQuTJAQzdQjJjXCgqwRn+Aqt/cJA1w8J2NPonHhKeWtRGOm56qkbrV+ZGVROONexTnso
LDZTlncL25JuAfg1d4GuPuWj85LFxUDVLXDWDUN6HZhXOLo+/QiNxNj7movlb75Bi+gZZZyNAq6g
Ih81fD1TpayEaw9CMHfIYhcZJBNp2/bUjR3cW0tTy2HF5AYWbcXxXU5skZuE0nuNEdk4Y4pUaiAW
s+raGnDk2RWGK4vAaUP6xcG+CCqZnzEbZgSmys11IHmWeq2l+07hSCujB+QZGIthwwPCpllR+8qj
lTQkThOLOtmYfDOUHuEwF/AASOh5dYgJ5173yYprmusalWSVAJ6XtaBmM0dSqAniVOK7stA+1Qo7
NS0T9h3AChZ883PgtNu0TI7BPT43RsO9aWR0gEqTr8FhE11QlMez1Lu1lLziheNiJWyeaCIYXqmp
1xHFQehO0r408LrphHgR0MEVSNJcgxckYqObUkihubWaIO1AUCt0VYIkvaqqwPQaK8N7BRFeKssc
+rnzqzmDSw6mwjz60bTt5gOqpkZ0lgCcOMQKlAW3A0bBIcJ5osY7R8eGwcWYtRX1wD3o2NbcA8nW
0jZBUGdn8LYmPYci84CYvlLd/FUi9VzpmCuHfmspjnwf5hbtIDyY2nyR6Gu/wrHZk1g6p+ARMTGk
W1OeHUiWv7R/W2slS3FIZFi4CIGlZDSn/oIVDWT5OlGjNzps5SpswG5QvTcWuhTdVXlsAgmNb7uR
XUweaNhlHNK4K2HqJEWG7zIjkMKsoVFY+S5Nq2hll8SLIBW/tYJCJiixqTi6AgZVy84JdnVDKAQT
faOdX1krjCZYakcKOTKX6+WQbrj6fSZDnV1ThV9UdsoxpMHZJ9mb/isyEu1KLUDDtmS9VUaubzEc
eVNvmUskCaYbZHW+BI5O1qZdfzLGWF4pW7ZHivGevFQaK4wZa8LrSKid2iXsjXc4t3trohWMuZdq
DziNM2weZS4d5p2eJ/a6geq3Ps/XuJcHa07WFPrKH8susxKRuIg7ZwVimdUKLk/0hZlQvn6JYoUe
lipCCYvsXHijcKdwZst3QpT4bf3qrNL/TpOHQrxcrPNt8mtz8+bzuZhgqhweIo8KKtO1MikTXTye
FA/itZfZL1Hu5f2+bfrH6l/vN/YgaH1CklfDOQIA9Q+9plBP9iLBS7y1YgbKJp1kXMi++iBPKL4t
oI7w9ZpfFMXGTdsUMbY4O99kXF0vi8j8hbh903VPYYmxIdXIjhiDnFALvD0lqB9oga8BeedZYFkH
W22B2auE43KzRNtFJK39nBQxaKXNDQ5au1chuRSqX/EQCZ+RmPwSAIvJQHUIdhSTtWxFu9Sg3gu1
Jp/lTPzk354X27OEblM8lYjIt3klMWuqiAy/tiTmHZ1YFXTWXDlzDv5aNK98+Vhf27rM/9U6f7VM
lxp7a9VrIT01ZiVqP0f0WfqofQlThfJZaKDFsxc19GVWLBMbEFOXlX+89sesWC9tCX+JNH6Lam6O
/FCVX0TZ36TmYqFWVNxzXJ7PZyF3KKToYqGYF1Nmyd1Pa2/7uXVQtezS9KuZPOcWmj8xKZ4SD0A/
KJFJ28vLf7yFmNVkhJX/p0L7H0WIcVkN1OFfMyQemrfgnwRoXy/4I0BTZOdvBHPZJOxwO6NqOhSI
v7MjlJkdgSLMgCLh0KqE2pARExf853/o6t9k7qiQFsizOEzR0ab9YUdo1t9k/gHGrliGZStI5P4u
wfsnKeFFWvj/sjY95ZjF6v/8DxXNGgKz7+wIW3c0DdUruWG66pgaf+x3dkRO3T7IR3s8mooUuEns
Y5YQsvxvkzjWAQx1cx/oa/LnCug4qJdYM+Y45soC1NeJCChuMPFFr6nx09nuHUrL5A20uY72swzX
2SidqNSBf2ntQ1VJkOkhtSwJb/gccik8ZeM0d9FGSnVDHEE1koCn6FzDmoOPsxaRyzqy/Kt0mjMf
g+gFKf8zEAprRu2Gm0JHihz3YIPTtlyls2jJ0YlzTkozptYfUxsMe2PyxF/CqRKlt5iUlNye7sSk
nsLc29tT3i+oLnBSRary5wXCvPD1VXzbjHjVt2/pYnFAa7gO60lZgzjr5KUwgCjkeHTPYvLM7e5K
14N7oesXi8SDEOdfLCM/lukotfitZkv1l5ZfTH5ZSsQrxbx4+WVWLLu8DVHwbEPM/5fJf//uYkOX
7WJTgscbVsOW2nux4x682IkpKu1/pi5P1HPc62VWTPnGbAP68ZLLZsRLxCxm3oDqBoL0v1oZ2MqE
kmt+029b/FoqXm7AH//jfIdD2E1l8PVhf3ymy/uJbf14KzEbzDuFpOqAL//x9yACJqBZzBO1Qb+2
6GbVzUjxIhOP4dwd6gXCQEwKYgF0oF3iV/laLPpaMZuvPi6rfG1DrP210vz0Zfbb0+BweTeBU/ia
FGv92JyY/ddPi7f49in9Btpe4IRw0J1ZnhnNDimk8X8+YSnMUU4vFVR1Yat8zedzPLFYSawuZjEX
Rbv+ViwVCy5bmswGK42Y5xSHW/0fD2LFTFggL6+xAeSjCVfBgAZoO8Gu42/JZgbsZbI9Z1xszUY5
8fyQkVdeGLQje5o1HmlT4OtaeqBIE7pFrN+khmGQpEa+7NnGb5yF9cEimY+KC9d0Uzh4hXD+2LMt
/mtSmRWxBt8m8NC5Evs1KZYCM9/rEe0nMScexAvFepfZb5sUC8XTYsXL68QyorQ6LycSYoUQieYZ
LZj3biyDxXSu9tPchyYTQnfRQ4fuOWleL80jrZ7teLkY2qEc4ZxLKwSgnIs8Ud0TWgYdrMmGFKtF
PJZXk17e50YyAv2uaFc6s7/UNA5VShtaJN3b898tpi4PYllmasUCPz/YmPn7mCogQV5aomyRsAvq
EZwO11Ig3FZEHPoBlp6zz0NiKtyeTcp9+NWjneUB5+5875jGTR2ioSrmVloTVsSU9aCtxWxKWURv
+CvUrqWAMMQ0xlRatuj9lRwSS9TCx5nLr7OL2apKZ00S9aqhSLxV2kdD6940+OKrtPbLfUja0R5V
KdBTh0JPKmtntKPTHbmVnlm08qYsJ0KPZ1+xIZEAK6ZqyggbC9mtIAnYIUF9hlljqJ3vc0TZvC5s
LO5i8rIw7ORrrSf0TLSKxYPw7V9mxRTwXwUKhn518XvHs8ncypQtoiHUhaLdKPnXpYxL16xM0L3k
NOCrgkHpAaisUaBSNajak+p0/deOqM2/3GX3E1NiWZmgoLQ6PUHaKu+lPE/WMKRq5Aa0qI1qTnu+
zIupUoWR5JKrBJFNSxaS1Q27uLDmX1gDUZhlxKaEYj6weQoRLL9Kr2LV0a1GX9bnueEoZxP3s72E
t2PSh93XJMZ3p61VIgyn1bmvdG6nbfITCtkEyQf4J8jIDMwV+BjzQ9lu9Z47A7ON7F1T1fau1iZ9
EdoZJFhxUzlMGkoeRGoxUpolrAfU5chyu3CjjDd1tBrvaL5rwba+G17pTbRn16aalXnTIyK5zzxY
+0S6g4NUYdB78W/YrvEp7NaF/4x4sZgDRzdj+7z8pVFxBTtTb9RgIQfLblC9pdWFS3z3BhlOo7XJ
bC+crnz5pIzLUv/dnt+ICmLT2M40x6PmlwyL5hHocAXCInhLtQNY7ywh13Tf2tQPKCctIpTD+XNA
O2H6UNVlZPR0znYh6Yf+tqPGJEFkcPvY6+xu1esPpo5NaKtpe5LQrA9zLl0/wBnMW5BJmyo65uYj
QOEyOZzJmURiNu71+JAFx0reFqTBVYu6WeYd8uc1gvCphaijrWu+TlWigTAb6TdJeFRKr3WgoIBN
9qTPoajBwkLKbp+rYUEcF1s8F9coWlMCJGVPag8jMqhk3bdPKdE0rX8qmt9mt8bcuUdcDZLd7tZG
uIvgVpLUmGwDyfBse4N0gBQYP6b4yCkOYuCV3+1Me1MD2LA32lvvT7SA1yQvEQ2gxocUfFfp5fJV
4Hh1RwllmWj3ofaIfiM9jf56VLlGXcuw+D9VElKeq0db2g3yhjQtoNtcr10rxxTNbrI5G0szWIZn
N3fWyeR1jyRROsv+emYzPTTHEKYpVG8vPq9yqAXNdjS3g7YG+UlPyag+Ggv/2d7Pj/bc+SeLamVO
3Oi/RxOX1AyTLRTNgwyUWVrk5tqu1sEE2+YUt/so3HUTx4XmDmRJRjGBaI96ffTZj/aFM3/fdBpk
f00znlKl9Ak0DfMTY5jEbjoEOzQDPnh9fsBuTWKA8ckxqxu/g2kZDItSXdjNTvnMq5ssxoRFCtT8
hfE90TzGhbZj71Qt9H3biFQmFMeU6CEeo6mlpr0HFRYOqzxbjQ3NZkTDXhYdia7KHK/XPcveyw1c
7oV8KG4Naano906ym+SNHixQYgPqqAiuWFk5+NxlX3HpQIoRsLJqQe4LvgP9MAHXWg6vwwPdnGij
OOiCbhp1i03X7bqD0azGaDWADnZ903eNhLLLtp8Q3rjKR/SKENSE0tnXa8BkvXrbpweiouR7Cp26
9CITtGZdh8+IK2Esmd1OgX+te+mLo1FfPpz9daqciiqCL35LrZEYRKox8qmKIJTQfggWir7SWxfc
QJIu+p5b+EUH+UBxK0Ds/gJTIriytnUb6RBV700Kzoc2tnLf2te0EKpok+JtJXntNzBS54HAMWOp
XeF3gWsC4T53sK7ugGsUVAdf4t41rXUEWS9D+7vmtih/nonHDJzgyOgalAu2UkvrKCA0a8F3ToKr
Zx2dK22frrMNmWdSs+I8DriPtEu35gvTPNwkfJKQlI982TUP3DjRUyv27bOhPZeou5Jls2lv1d9n
UjKqDR/NmtwCInRCrHqx5jOd67WdHgh4QOfveP5D8YTgTQ/XMEuJLGkxna9y9Y54oIZSEUOxgqO2
P5jyKngnYXRyFm27ld6QbdNhg5Irob666ignq6DavfAhe0qP6A6v9Xtp2Uy3Qbia4PEhjtauA3SF
Oe5B0CA0kaJFV6615KgMB0k/Vue9P5PiH8Z8VVKOl/ZOctPhUCBS4QZ7CDYVktSoWyMfJy3jifad
8wtc6j7RNxhTlhXRF5TDt/7NtEd5gOd8eIKYao9r8nv7eIk/IOVYlhbRs6wRcrnE/uF2zqZOONd5
s9g9IFjPBYtGQFhwwPRpSF473esE+Y43PTel9RuE6oZ6bIc+1NUMfmTK1a4REamBuA5R4h1qk/sR
ZQEY3KbxwmjXJridcJHf0Sbuxxfaxy73k24YPKXA3LrmqPrXyCI8mRnCemmfkcJnA2qlS4o442CS
fMPIEqJVXIRwd4uDIu1rapSYwTkVktNA+25AO09CjwsCz0HPyzS97982tHv3OngO9T1bj/fc0ATk
RHWot1yCD71y3d/mAOVUuqbLjNJ262bcZ6MNXWLMJG/JcvN1UK0ppd/LpUsJd6d6khutLI9D/ZeB
cfapGBfmCb78Vr/R4tW0AiW3H08gsbTXM1BUD0uKtWRPs5ZoL+XfBcPBo38fhZ58Z1310ZJPTqmM
EuTT4CywUqN98x/0k/272PhH//hRPbWSa1xFMBJBj509wncl9lhmcC57WOFukfR45w0qFzd0A09x
g5Vx+8v9KJbtLwwyiy3dH/WkXWUb9TQyKHAB8EBSCkdM9hQ9ydiYaWg/Gbfd2dMsN9UXSMnO9ziY
+H+QHFm1z8nUwdqwIL8jX5xPZ2vZqbTrV3a0blAVnMk4oRtBOqAXLLCw4E+lZ0gzdZuwxwEea7z8
tV4X1+FyaImYWfsgLonPcVE3eH61Ii9ipy86j6q8aiAmXnXZFdQ9y4P2/+64JWjMCNoxor0nUq4W
/evZ97QDgrYNATD1lfQLik/OFZFbv/kcBtCfboxNeiM/+Lv4iGAAcVoKoje6QlCdP+TriE+1Dm/s
F4k7Q0bcJ5TFJZGT7xgh/CVdqwhheb7NPe60ApvLNo9loRstwpsaHA64Yb72J5kjjDIRd08Pyr3q
e92d+lhfAURfdSfjMJA+cYr3pqct2NlXuL91vjTPOGiH+qo7Vdvz+pUMqekwHcorjeaM529IrD0Q
J3Lk8CadNq6ZHRAY3zdnzhnuiiRDDBJ3rJG7ksudzsFYBS/N1qCP+TYu7d1591q/DYf0algYuQvS
dJEdkFwfcKFMK8xwXuwhLlo4Lk4zNzoCgnNZZZEfkcCtVC86NVsTidl9fFXcS8/h7bBo35AGudE9
6ROf5WO/LLaGW+D9cpsX/8mcXBIv0JUzxDMELHhM0bcvlBVnjSdGMnYdvuG5m4nl3mOPxSPNGN6f
ptvqgMOk2MZX0sZYWAfjviCg5Oxla+eUeWCNCBkkWGARkHviTS+tR9KFS3S258gepAGT7PoN+hRO
Li80A721v+aiZJvs2R0eo/vm0H/GV/a6O5RvGEZzKl/P8udzehXejsvzZ/CS/U43Mt8EY4yxN/bt
0cG/imr3LrvDS656q/ZVfghvzNwzGVvcmoMqdO/ljwydhycjI36Ye4PuvfPevhIgoC/jfXkD/udN
f6hexisGQgZI/a16iX6RJXMV+YvhLt7He/WBsMVTeaM/xEvZ40tdq0cePVi0vME72X6MPivIgji+
XONgbUwv3wXP8063kZ5ohzO8oa1ghCtf6Ym2R5ptLEQWd0Mw3DWnxF35wb5KMETmbqd9tKofpr3P
GNM85fEyP3J2ij/Eft88Rdeo6vlv4ChaEBrA7xUhqXYbc6edyQ33ChkcEkmwbvhBm7l54jkOJqJg
TWVvc4/CV6Pj6iA8wjMlPDLu8D69R3cSoXqxd+5djJ0g5PVxbchET3GYSO/ykXHZ9IzVsMXIwtFy
Mnf+ZtgO/CDj1fC7esHMVeNiY3/P7nsuyX8hHxm9/FG6nnC9+Rvi5NpI2eB+lx977Tley1t8HNuB
ECbETvSEtZ10RKtCioJ1m36MXNrVCPV/k7ILujFF2eoMp/jJtshzWQU34628tq6nQzvexMdqzyUF
mUUcK/ILQa/LbnM+fYQ3PV81jD3US0C/uVTeRdfhzfQ0iAFQjBLYsBhUSnr8D/kH8p6Z3OAa7y0v
LF3svDnjB6fB9/5ILKn+2GyzxbDFs2C/NdflznmHdov+FMdl7NlvTFUvwTNxk9eknPCpIQ5EXn3b
EXZYefzu3Z31JD9U1/ThYyCbN/P1wavyXr7yEaMCtM+iREZ2mJ44IXbvEz8jHsZsHowZ2LhE6I81
w9K4lFxsX+NuXL53G67woPvdalfo6F0CG7zA85fVNWMpp8nXKT3247p+SK4Z8pLr/sj3Gm+A0Cyl
feu7yrW6CzhCuQTylFd5m6BgOjhLe8uBr9Nm91B6LBDRMdwQR30tr+WrfNM0C+Pef6pWxWKkXuUG
DGOP/uY9WBRLYw2b77wZbswDulROeBHeK5f4bIVBUvaGFXdjTyVnnHfr9/TS9J7xW3kxrm3O3dHK
ucqeij1K931A/NutijnIWrbRklOaeuJykDoMO+3DsNEYnqstUZULaU/Oyrpcc4XKltcne2Hcck3R
f9jzX+/vun2+BhD00TFObNINwYiesolW0V14E98Y+2zV366wuChPKrtAjCVvoT50HJk3HLNnAocW
/ID6h0akPebSx/FtfCtO1X18m141BziJV9Yv5zq4t+6Ua1IRpi0K7nV6Zd/Iy2gRvbxHC+l22Hcc
ztpm/tckErR3w8ozH9W35CQZy6hw+2RT1m7TedKznGzwmJKNwv1s6D7bwXFOKyTl7mA3K66Ld+YO
6R3J4W6x5X7hBlowmUrzXqs+ELiSrBinc7K87v0diaHTIotWiEAm60MeQ5jaN7E58iuSsmHdN/ew
JvydyX6EuP4+v3We+BDv/poLfNQ+K4GAw5vIFa9qEdyXcH8kym4/sIxfy2rCF2wV1/5MCxJoOjEl
yHVi6qsaZZMbmvfRDXchlHEFcFA8iErUZVZM+TNqUu3J9BKlKPF5bDnZtQEgm95S7uJ+GraBT9L2
uS+2WoG+qalhM/dcC3bhvpZeO4o5c2d9jjEqOzXcQJn0dzZHdQ9YIJR6wpvwqMmyf428I8CViCNI
PHDrYsoo2YVbTGAHxVRd4zmaSCkQ7Lkv1qDADlIA+juBMG7kkLMALjozqfNtFphkqNlUMO0HH5co
0YUaFZIsu82nEtMbEfEAPCP6SaNWniqd2qAwKyjzoqGHCRwECgFFY/yuNCbVFxV50qwDKQYE/Pkw
zBflc+pEchwLk8sggtoJ9Zg7AnKEWsOIQxSTcFvWw5QTQKkx4JbSNYXaTYUVloGTz0RWIYEb+dPQ
WZbXxiMpwbOdrbHm9oiYbAeTkkY4UwtESVcUekVdV0xZolnXl+U+PfvpWlhmxIPwcQnzzGVZIbXh
huizlQ+7mZLKrE4WwmQhURaz4kEuKFx1PXdgog4qHgpJKtWlmETsd9O0cHpEXfarVqtOKgS6MuSx
D0xpA22OtC4LGsQwV4bHf0xhCsy/loknfsyK9cTLYqmgsZFm46tiowQz649Yrj/kwfborTIAxC2H
qsx5plHyvdKo6s6prpKmmImrFCl3I1b8XaloA6gDAkvO2x7fxUJtNUYinap4MXdxhpllJ6aQZO+n
LIgx2QynXDYBTpxLqoxpORuhFNQnbVkpq04yy92k0t0vqapTIzUfLdVut19z4gk8B3jeUQO73xaK
133Ni8luWDqZRSLVRM3VYMBXK4rIjV9RP64NI6A3JqbFYvFACCNV5vnhMnt5toQeN5QdUVH/WEM8
+bUVra1Q8l2eMvvsxm4tdOylhZhaDhWsR7JxDB26oK5ajzFVhm5OEjH5emcoqMBN6526dJThJU8M
QnwcfXt5Tkz5M/jXnmbiq3iBZpa1vBRPiYdSlfjRgEhhDy7IjBIriRdRvW6AhYg24vx+g5Ww5tem
Lku/5sULxEvFRiNrBg2Lycv2vtYUCy8vv7zma/M/VyelE4551d39eIl4w94Cz99X1LQvm7ms9/OT
fZv/y092eevSiMnacyI6z/P3Jjb57dN/++u+JsUrz5fv+Ns7fU2KFb7+QAeyt2cmVG0vn/lffifi
nS1iEv78eN/e+fJ3/vhjxGb/yye4vMX0OjX6A226l3ruDgqMjEDliYcfy37M/tUqlP+pa/3YjCKa
VpfVxdRlHbHZXIBTL+tcnv6rZT/fRmzix2a/1rG06bah37YS7D9b9GL9aMzXJTZhgY9s5/OtePbH
LNJksIKYG//AJ7+Qk2L1b/TJnFqTaht4IOYv8McmxKx4uGzma5V55a9P8y9f9+OD/cvNiPUu7yS2
d1k2zF2w/9Me/Y+0R4asqv9Oe/T4UaV59s+ZN1+v+SM/spS/6ZamIeuZ9USOoSEk+iM/srS/6ZoO
GsvUFXNmXPFOf5cfGciPWGzrhoXCfKZwXZJrLNVRwF4ZBigZA83S/0J9NEuLvkmPUD4ZCiQtPqCu
WWTloI36Lj2yla6dwtw2Nr7p/OLs42KynJR+QPNd/tGv/RNE7bvSaY7b+f5mum0Cc+CvAt/loHWS
f4C2zm1XqhAbzpuxUmIuxVvKzN2AqbLUwmU5eZX8G7vCtqWKJY+Ef9nPpTRskxRtfdjhSbe4i0uA
G1d93S/6hjTvgbAwPSZaw87Ch9DGBJ6AozBNbR8mBt4JtezhedbU4mLbGwaLO0cjPOS+velrWV1K
3UjhXapO3/aAPxKv73+oNYf9fPtWxR9qmLItO/xSFj/vP3+rAcP7oHHxsiFWnkBHm0pAZGNdCA1a
KkD6lYSo11D9pcvJJ26hTTFUJznMUq85zxHMRYNBIN1gTPxM9fSQJF2/sIlX9swKm1qmprg9Qwid
KArUHFdHlSpPcRtwEUKFFw66ams0IfUav6CuLmm/Ar+K8ZoU2O7J3Jh1CpKKu82xosdvVuAAfQfG
TA08LOr+hOyyObiST6rzsZvOTkBGArFyYuzLlt88j6WJIssvN4GtPGThKLt+BrTFdqJNZNdoUMkp
4yXhpxKNZAL1J5KNbOxPWrwggmWcPsiTPcWy/2nGKjXCOLwrWuQO/dB5/Fn2YtRj4sRJIcYV+sbF
8AxnSfrFf/NbzTvdz9/KQnanIDoxOEJ/7JQyzActbeAZBQF2LKU830da/OrAh+myQXazODtTnGpb
khYjgzYHRvq86kFyGptaom57bpu1Ar/FjzXbs4i83lSoxc+9qi7UsAcFmZlLo7SfyYdPPFVHnC/D
aYqCiHap6a8rKGGwFxp/ZY83ylMnJ1AT/fDTiOh4FKFOCcPSAorM7PdlJy2rvneWk+68JwGteq0q
n5MgO+g5Oc9SSPHSDtsZf75P1eKx7bNTmrPjWdwWxWN3wO1A/HB2Otcjkcg7sjO3o2ouVCW5is7S
das2BwPgB0oTTa5pMHZwjFlhADEWfgLkJObZdm5kBXrMeSSkgcDoa2L2FpYOw6eOP206b/xQt6nD
HvPf/E5/8TPZluko6Dh1iIFz/ta3fK1a11qS4HpnE3JrS7Of7rHtG+NKoSnYqHeNHj//+zcUiV0/
dww0o5pBUJht/BcsoNEpdVoovKM2YNE1zdNkw/zR54OBlLsnYPNXmhTPZMv2OR7Zg8OcXxgv4pyN
YG+BTH5iCvNLoqzbl3//2f5qn3XwFbC3QNNzNM4b378MVamzDAqLg/Dl4NRoI0RwOmey2k0N6Ktt
Tns4owT0v35bIIlQHC2b8gV61X9+W9qCqp30kr0BzPA5GPa9XDAeYHr/rMv2vPTJRY9r+/7fv6ki
/4hWm0dTQ2WxBREG9e7Pc1TkK6rTc+BuZIRtXuhfo1aqqBxR8inkjuBthW56F6OkejjX1n0c6dzl
DWhcckv+VBSHNJypQ3rqMPoH6dGM8n0ZMcicZazLIZsh+Ww9YmJxs2ikTiBbiVckaFQTMz3pXHyD
wAmfskq6yXRzRzGF8Rea4AJ0AnWUuEEvQlUjgfsSFX3DvnnCCQWkz6wRqiTp1jE5AfjaPiO32M1f
weghGc1IY9SCocTIeXbLHKyPaVe/GvkhLuJ+gRqVOMYS+84ZqcBUWq8NRhri1BiDY8QZMZeyDIsx
RVgb21xr7IEFcJscUjcr0mFpx1SqwBma3DiM88CTDNNB9zkZ4MQGj8HPVpQrycQpEA6mgc9ivNe6
/KFV5nU5tQLlGG+thnNOKXUy6WLOve5z4J0dvlyj1J5NmgMxJlK8uGAA/j9759XbRra16b9ycO5L
qBwuvgGGmVSyrGjfFGRbZuWcf/08e1O2QvfpEzjAEQbjRhPFoCJZ3HGtdz0voY5sAXVAdYN4A3dv
lreU/g9gLcAppPN/0iJ0Ib5+O2i7wmqPhqg7LiRQ653bnq/7SYtZxLDZe7qgXa2irLtkATytFb8G
2eFdUeGPva9WnBuGj0qrcc4Bm8OnBV4xDpQRdMukQ88B8aOa+a660VwCZUkatWCKmYhYq8wtagT7
lli0orb7s1zXbtsIURdWYuU8gfFT24umjbJFYHYw9UrSm4r1PXQEjAHI5linpMncHqxJQm49d+De
a+RbDSLPcb4PVkE6/mwye+foobrA3PAbZVVVQOw879HhCZuzvG7WOliq83wyf8QKqX3fH2+Gwsdd
3bWWOc2pjhdQSK4NNThLrOyzWxLOs4cKh6A8JsWl6Q9em/Qr3XRWVgq3N2k9qigjZWERlqRMiiXW
XkuBqWiUoFK+rGRZuwo6BXMdC5ZjMKIvMG7rKf/i5y05zdq6r7BwmqVJeB0hD0VnSn2vTyrep2gm
IZJv18pFObVbmG7homucK96XcnLsfPdttW1SFx5d0F8bUbHRkWVhexSSiOvPqzFqFy5XyEm4VOQW
+gTjxLL7nJXWT8Tq+ZrYDs6AVTvTCk9k6fjcfhRcBSys0ZA3hKOw+4q9qJgnEyZZQzDOB19ndpqG
BddK1IrjHa5QyWaGFGf5BmKpPYsvZErDkNKS+VucK8ZHlmYuVaUUFTdjIlan2srUfGrvI9CnWuAu
XIwNsPzrLqF4hissUbN5HFWLMjJwxKU4kNZAk0D3SDCaKsdVHxksAY2UPEdMiHsf66dVZqHtEpOz
gSLCTYJm6ZoFugUtfRhJNMELD+6mfXIdwbEJKXaO7ECfl/G4n0X4BqKo31B8jVM7RlSOtQ5MGsNI
iZvqoMrAQBD9JIF0jL9p3Tl5x9G78vY28Uqlu97XJakMrbpN6a6zTjOugt5RqCmMT7Vanx6zdmfH
nIapxF6jN7mzSuvCVkvYj1oAKg+GGRR/KABDySgIAwPL137uWiPpWkQj8QBvDYRAn6vGLE+K20Ev
sVXzknrpDSiz0haHmVSvNiYAmVkAAosyJoDe5ALgXYas5Umd9WMQzDvcmPOwOJ0C43Ls2iXhzsc0
H65YtJKkj/GwN3ShIiR5p/ndF2Dxn/cqv39aqeqpVQ07nLy2escK1WK1kmPKtMpa5drwGZmnjCHW
3Gcw34N5EoVXkXBgr93+c610+Ha2lGIAzT6bKmF9pdGrGy3ajDGkbjKEXwy6DYIWLO59BGxKH0E1
jRii0zUFm18qAzlGHaKMttORnKJfQEZNjEev2flB+6NktNlWPf0Ygvu6tvyLpCyvM9faXq16LzhH
76nPXKy18XNZ2RFyPye4i9PuCUoYdokqxFytuKjRI9rll6Zsb7xa/xqbuxjGfIlZM9g3uH7x6ESz
psrArjv9fQKUrm18Ft3N2orJug8E96YMllDUkbUaAfgUQXpbJZ2w3PQeY5eMnRUP14k3kXAkJGkb
qY0moutgcXmrTHH1y6ZKpsUIamy5j5Gnx4O2Ro0PdcpGnJgkZ13m31D5Pu8Hwr1dvQc0pSdfooyr
E5h3hYogLK2ofQVAoc5Z2t57OrOJEqnxVaF4GRldIYTRyDRDmVjl7A4o9dwoA/acOF/57BvBioyk
YnSSYonZcH61v3V7BDme0X0uUQxEJp25yHX0F2Zz63jZldIUl7HRIHCB6EpegYQAeKCyRlhXT86t
w/5mO2WpOSuGkDFyqotZmvrxuiak7DZBsoQlnc28IHr0w5uqBhfXjwyagXGVAR8QkBbkWOtmQK2p
BWgOSkbSqCJX5TU2g4IP9zb3Rgp1CcN2Zb6wHBMhSksle+iiHO7728IbLbwO8F0C97trtW3Y50y3
6LPCgd8Kz9VvSviVXl4vqZKMFoDS79rauxo05uq9F9/WRbU2B42fn2zO7EqFMby1axRwwovVCMYc
sFiJs2bXrtRUPVNBP8xZR84Us60pRTEeCs/84pozvUhbFnjMm2GH1tDOdoWx/27oiy7Zf09Ng4x9
qSRzVlO3TQEFooEOgby/3+l+fa8q3nc/DTd20bON8JW72MaFFjzmgr1+Vy4B4G4gpz501XiTMrwg
B3MvI4dUY+Pgm955C6xcaVQkuTznZxSR6rHcig/a5fe9B3/DsbVlnwUXuRE8+PuHWj9NMuDyagwF
PjK8tVYMKAbwPZR/20NXxYq+XdWTtxyHxJoZHkuDXrNwY7HmUxkPc7y47wO71wkButGsg8w7rxzU
tVULl7lNVmHfBRvID8li4PlMZcxtwGV2NpXsSUwCbdTucyi3i1K1lnoJiFQ1gYsxxhGLAMQQuu7p
UHk/B/Fmk5vT1SDfBQU1zGWxn43l/jbQ2a4Z0ZyM15dGyVWmzgdquK0HpbqKQvUzNiHVUqEcYqYr
kxB5MsRnVZp+iXNlrTHn9mMUoaZ0gU8XqFUVT3sKItIu7fiYNfanvoda7BBF2CrF8NA4+7Mm8Hdd
1oGPUvBCt5TbcdTM7aA2S6pxOzjfAlhoouZmGkgWFGt8iotTvRGu3VR8KOxcsZDybYt0uPCtYQP4
jNexJjRGZg4AraGGgOXqhDAX5bcrUmrtpBDXGZDmUp9X4rT7K8Enj15u9jaC4zRCugaiEeq4wGt1
LrJhKj4gRJI0MoTTmS24iw05PVmDEEhCVxpGiDEp5pRncxtcmFoQoqWFuorM0t5NEQEkzYUED8UA
/CoX4qMkhgGkZubodZQlDqiGOEKHbOjnhQX2NzMWWa+jdGv08wjjTAb9W5o4064ZG6SI0Gm2KE1t
C5lWqVDvourN6YQQvKy1GMRZ/ER1+ad+SiFPuNmTpSXnTnBVhOw9pnH/yfeHc5ZJIPyc4FOf17dZ
DaMAK17qYJ+qHoNkMNyaqz+6rf3VRKDI9rNDStOm+ZOe7D/paD01HbvD3KEIP8KmmFXGedfazOvt
Lej5J9ZQp10plinIgCN1YuojGOaqQDxH5EwAbRhMG95lgk+6LLz0K/u+cSdZQ73RZsuOlATENUjo
M8uiu+qZue0UQKpFsZZ1EzI9bePpurTa/E5WgDSCch/zQ8e1dbpP6aJKCK+wHl1/J2+yHpYhyJwL
1t3+SnKgppZhLOmtNUEaHCbV2JvmoXAFLKv8Joqb73XDWkX+uvJItpVwAksVjj7rbBxCqKz/XScj
j1zhn6mV4NoCIUivvBtbr9BJpNM3WH0aCNRgG1bql31E9Kfvsjvf9deZCGioCL+xbLlhw4R5J0xr
L7PO9GZ/C0UtXI+2B8hNtTbhwOyWqUjItJb0+kh8Z9/0bFy7poVbFW+jlEVcmKMmLFm6zU0D5baa
WUtLn36YIz4cIobZRDBbQZJ6+1qZuzkynCK0VojUH9i1sTxSFXVpTyBectaD1spg3Fz2NtsTrB5n
VRP97EwCcpalPA1d5M2qii/QUC5gFYM2gzLM4oYl5s5he1k5vkjPUsZe2j9jMa2L0J/cJPoF0lC7
yGcmWnEyvtpMbrknEpMzLbRH4K7NttBTdzGItwt941ajqsJzQ9oHITwZ5lJS76ZUk6/A9lnXxqA7
1CT6XvvxT3OYlgBztvbA94uqi0BV8KXZJwO2adRuhI36OdIpA/F7XuSMl0oHUgK3X2NN9T/cCsbD
JYUiSkGuFAHABOKtmHcN8ibNRgNs65/8pguZnlnCAR6BQOFfW5XwtwbNVhkxCuv2MbVRk4aIIxJC
5Gd6eIZtnrtIfSTFALLnAfSijUM8tXmsc+F8QosZpsBelCKOaU/6Mg1WnUb0oGpSFD/WsDAr9CV7
1QWMLH5KF7wOKGs12Q4WfbwVYUXwg+jL++Gqcaofvk1EIOvH00Lbs17vCFTYUX3vuwX8NSIceHXd
aVjSoJnyiWFA/6sg2y2ShlmbypxlbrBoIuaeLdLK0XHm4UPZSgOGfJvXp61G55Y/T8BIEwYhPnZ+
9BVfvgKPmOxOV5nKIiKDvZVfRh7SqhgnqIXi958nc0BjPhV0j9i4UAyUPBaBk7BkNe167mcFjsxs
oBBq3nBVnIgoRmKHX8I2vFJ8Yr2y1cVDsEw1VWSuWZ30g4ocVv05TawfkErJQEhc0XgmA5K9T8SR
/IMKENm9SSITIL54jl1bSYPaukDWxQ+AhwxbahGJcVLrqqrM70lBbMjzCwRr6lOoqBeZeR108BjH
wFvJSxoCJ11CfRCBSpj4rHOyEPkjZ8vjR9a2OQufLjhzUhHHVSZclGoVEVXXLPsmvk6H4SLKic53
OXu5NDTdWatiTZNME2a5KSinIt5kBBtmFhPFcqLBY2nD7yqD2xnBOCLbPZW5CKZjIjyKnWbLPG51
JLJQfEsU1PpAYDgvTCqimqQh6IRydp9a27bphdVs9HVvEoXRlLNOIyhRRSgPoAb6bhmvIHkyHQfO
adlrwTJTckBXnQtqMASgbmbNxvOvAzKm68Cf6LQhwZoKbiUmCxb4zFXSs1OYPKR8sBgrxQKilf5k
V4DcLfMRQMTf+n3cbeOWgpTEnX6m6m0jGrAVEFhTvBh0F9Suymd7LFjcMXEzrVKv+sJZpwbROTUi
rDRZVImwq6xFwyN+AXErPpU5GXBgPwmv8DP37g0+GxfJRMkh9PMlC6g6SZulU7Qsd5CMyjY2mVm/
GCIDQmYJ76Wr9KXalld1jTICVuFPdWKkbatz4JvINcMUUcNoEQ3T9FNdN2GUrjU1Lde6HnrzAWR6
qtbE1RSqsuIOGXTAT+eBw/F9/1xEcf34rCnHz9iO3KspnXqwqV9JvGIOJ0/E0VgF7zt3a/u4so30
Z75h/VQWMZUEYXBqaThYFOT4NpFJgNSL+o3CmDIPgkkj/kCqLd139QzQub/sw8+xPTxWIFqZYhe+
OW7Z8J95fZ7NVCKGaHdYJQ5sc2oTbLzeKJd7b5Pm4TYvN5Wql7gMr2IT36yiyLdkCu5Ds7lS636T
C9sXPUKD6Ybovtl2QOuhqIDJGZw4huKY3vf2l0qDuAs7/9aenI2WOo+dq3xHBBPiLKiYc50VXGls
bY1lYRiFhKIsY16xvyn06L5IIKqG4/DVsXrK0rp42xnJWZxq7GsyKpK9BG1eZ9cXvqdvwGHelMLC
YAov1DK5MMbwqs0BQCVpeDZ5VH75SbXxKnV/Wub2N61NHpo9m8XQTZZep4Kgg7EbO9SD+CqFrlpo
PWB9uAd+UF4onlmuCdlGp+lEnZ6CBYXZtFTDenF+OowsU+zmKjSJZ87CdjNOIGV1y3jyJ71Ex+SD
lSfOTBmQkU87ebNXyxYju9/3K4+wZgkfRKlz97QqhUGXsv8szBep64WX7piMId2gjKf1ZM0YS8qF
wbg0GyYVNm2A2xYAz0rdyfte4F9qBnziuHVTootGduaTkJ16NyNX5yxVggWzINShVffq2gYYSqGO
oe2aOBa0aXFYWHt9J4/kTRwrZEyZu5dJM+o7eeO3GNmWNYiiJoiNw2PyiSkIz4j5D8t9RJywyt1V
tDeu960RniH3LPHmoOfFOepwwiJA68hPEjJla1xvW6Yj61T1eKOcWRuVdUTJ8O8byyvgvJng9IK8
zE4VQJQyEPz/bbn+mS2XTRjkVcxcGH89G3oJZ7H/+fv9mDOG798wUQ5/85uJAvgEKQIiAnLUpP/J
UP9momg8hbcWmgWXFQ/Kg9eaBMMEEuvZqkniibTTL1GCeuIhI6ANuwb5EZgo/44o4V16i7y5JdJM
UFl0k/cx+Aiv01sa0du48sr+wigfWCU7eIeWyirDjcr8xJT86sr8SbJe0lVe5fn+8G7v6Cvl3lCL
oefd/PPxJ3Uq9l1OvJjWfMXWRviwUHJwuj831vkNaDTzgQ7whAPOFrx6O6uo3pjjFHmnnQ0LZ0sX
z+dEOybq5fJlfvrXHxVRCGZprxMfqkv+k98NYaqJZbQlc2Wv0qAkXbUEW0Xt3KkJ7BSiID6TVfG9
wUreFGXx3T5w5gUkxpmR3Tg1quCDOVkr9uVw9YkEiKNoz55xP1RQOHU2TKVJEbgOuPBU3nTaFK18
U/1aCt9PMU3tDG3q52kEEV0+lvk95bn2iB1ihHY6DuuQgBzo8Mllhf+iTToonrIJbwtTI519YIG9
ePXK+52o1pdAMDJ6nzK37A9Oq7ZFuDXXinBuiFjDy430uCW+aa/27PlRPZQ7eZNWvrZmONy8PFRp
wmR5cth7c5Hg0A8CjiJiBq0U9LZtQUpkYAEfCrm25fT6JsMvQtJVDigXW3oEywcky2Uy2VUECRWm
vVv5a4OQqKRBmVD7D7bH8sgTqCpJg6qrs7zR9K0EYqUACBGUCiNXeVOKIw3TxEWvItaXCC5J6XoF
/5L3czOh/nbw7xFObJpS1dfSlzkVXIZJRCZCLJXlQ40MrpDDRYnghl+wM6hhA5Og76JySait3smH
5M3LXa2MHixsq2dKifxBfl2JpYma/YDVh/Bdl7QZt9qfObgsrV++pTzyOwNGkTxU3bhYMf1ev3xD
YJF41cr7DvAWVoXYMheBQgyzhH3nDkIl/PLl5ZFmJtQAaBhJKUhyFRUMgjwC4datO3PaugK27DnW
nXwuCXESqQs8VvWaAIzC1nmQzhnS995jr75yiUcE8i5cWSTQa120BKRW4JrFkWwdOgqvTY+ARj4u
H+IXd+eNR5snvsolAqKb70rSkKyrAoJxLiav82GvOLvGY0FkQitdKEFJbscQ9N4eHUyKPgZj3XCi
PHzwwmEXaqQoeraicZ5NG4kuks1W8osOR1MLEQVe8Kv2WkRE1mfyQ9XIPla1X53LT5PLj/T7xhLc
Dexz+JjiMV+am+eTtelGIPi+y1CR5rQceVfeDOKJl7vvXpKYACWqeqR2G9evnSr03Ps0hkFoQXZf
2x5LSiHvls9O4ujdXbD9+gz7LciqEfzHOjEAPhi+ri3ln9ja5CyLpH14Ob08atBNblpqFuS9Kqjp
dcMYoeniN8PgBJK+uJFH8rGxEKyVDKssACQB6h3xwolgDIlrL1kenn71ykZ9Ujolpbz+F1FHHg1m
VFQP8nDcZwAU5KG8KV3rMWDKWNaSuvPyhITqHNA78sEX9I68i5kcZSmZGy3klY9/X37b7NkmKfrn
NoCMUjLPvgEoacKkHYPXWS+/miMs3OX3lTe6MHj39urp4VlT+ssHoxj1Ds8HVL2EoF/yEU9BG+94
X3jIi5McXitfJe/nmnAJF5dT3pVH8rHD6V79DY4P6XrE016rCKsauNwP0u/+z07z8pgOF36a61Xz
w6nzYmGQOwlEM3V7q19qifMo7xGqoWhDtNckmHBhE3d7oUCXRy837x9LByT6tgUKUuFqpIrCmlS+
JpuCn6P48n/6t/LPXp7J5d+93JdH79/q7Ufat2agelyGEdUJ+7CfOaPZUgbCjQCTzKGAYZKpD6Yf
UuMkWJnyphezXilyIgmOdMW6ExkOnNFn8ZQr+JeHFaYdzVgvemH+JG9cS/1sRGm1kriblxtV8OZf
7sqjLMS5OQS3K7E3apFHWOdGwzwS01wGpIf8U6+3IkoK/lg0fnmDO9Lz0fvHxKxX4THMeCVoS5Hj
q8vM5CJnfa2RkCv1eW1R48yeYaVTieAmLdvRCk6FSyhK0dQzktjJOrQdisWZadW0Y0zvrs1LM47j
w7vL6iZHdqsSfxlM3lIY0oOXL0OLy1NVGCZbeIlkYdgs9YYcpYwUdxCmWbJJhKYAdsqQPqA/FGv2
flq4kAiGfvQ3RfddXhvLULJ8Qzxn2tbEG8QVkVdJIvdjpyYQNkXUd+MLkPbWz1bYYbdCTDO4j2VN
sU7v7DdeXI8bom64g1NhRuqGCNO2FiusYQ9i1HNaeLhd4X8Oc0o65WOiORi6mWyqIeID16Rwtr1+
1mtMIXXJnh9w2BU8wruGtS5+1zFMGUw5NHR1dWqvIdhsSV/oO01s++TNZLaXnmVDNm1GMuq5e1Gg
AQn06aZMfSxJxxSnleJzKCKUueZUC4uSZLwUnavIBEGlN4O2UC0r3ckbMdjuJGvq5TE1FN5JSRbD
SoC6JW8OLUAehmgFSOmICDfJN3YbyoUTEIZUa9xxqsDEk6L3QDnH4MGnetshiblsBgtEeA8CcNBZ
t9qtc4mZ3LAupKmYlmo/60FNiYixVJM3sqxMll7JuxlWqOsJoh/Wkj+IaH/KErymYlfBUl4clVE6
zLQgqBYBPOpdyjfA6mbil3l13yNgsiNlLx6OITofnnMZOjqrSoD1/3pIvuJwjrTtsJqs7caDPw0S
oRZziyxdAvEGB0Yetia+Bj7xfoSRgtqo4ofJH/0ucPqzUidZ7ySfkK87/Am+4D+SCHKRfMwpwWeB
u1rZBVkPON0tlW0Zeix5n8auUdibEdKbqKGTjzmKydNFddaNmrWVD8knKRNsd/IoV2Iq/ks+XtJW
UGtcFYWp726z1vo0+La5oqUwpesBtbB+v+7tfUyiXj7WVE97d18tdQF7kw9ZqaYsVMMj7Sxe8fLE
y93+smCFa4IPhsw06/qlqyxoABrYq7XmdhfJmjK+xjgFNGO5y/4+ewJpdo7uDI2Avq4X9k1ywbbj
s7IkihTMFl36mWBKMKybaMmB7p+W9o5U5Vh9hpBdEVxil0Tx6X43dnet/igSCEEMl2MZ68sgvjOj
Sy1aY2WWKqd5dOkAgtDpM2uH0nCicgoci+wsiy7K4awdMItEdEdq4LRRtq43J6m5J6JN4Wi4jXEg
H3GQG1YYNnQrdIJn7tycmLHnAIkJ8C7Tn6Ckq2bdBoSXv1aEm/n+142ztaJoro6XFJ6m8T2VzIAI
MNC5hadTftMQK0XzTodGsgTdZILYQEwwg6TfKCv4BaaxdtSVnW7bYrnHKI2Mo3npoly6raJPtfot
OceMdnZm7Uh+zKILXNrpovAHwFLsrHn0dTzD1PDnuDJIbsy6Zb5QPqGPqgFZf/XWZGq3+g/tKlv2
2/iBGsu7ckGmZwP1Jrg0Nt2mmWHO+8kh2TCzP7HppJh9S+rkXNsU30I2ls2FBimhWMYga0JSelvE
6vaZ0S2KdoUDAmJJpAX+4hviqMtsS3oLJxBBIbhSLvZP44/grviZn+EQwc5/Xi3Th8ya2Wyzb5ts
YV3oN/WDuXhqNtPpFvoyBb6zcD2twzkfmDXpLv+0M2ACrDGrHM2lukcvx5S1ICCHfCld2uVDE23C
4HO/J1O/qIQZ9sZfIUBGBrhOUZh6zty+npKF2cA7MfMrBEnjl32+Epk3YzGNC5hEHvVn7YY6YzL2
g0PV+pJ1PWyICPG9tiw01AjV1+r0zLnC3ekq29rz7Noedm639JYhxbmkWe6NaZNTaDwuGSEnGsdt
u5r8s2DjXemL7Hy/Gr42JCp/6FTPY7O9iFHSQd8bFuN1Ei+o/m+GTQMGy99GaJzszwiis0ejOFWn
1Rd0MpEOVgrFyUW/Ur8XyrKYlsuAmVT8j8PbSOW5A3KgJ/N/iqLKwUSXpTDo7UvNm8V35Tg/tW5w
haG0nAr3/B5sFfMgzpM1LenMR3C1cL50GWax8wTZ/EIxxJPmqWluuq/jjYc/CK7UZ6y9rpKv2pMK
KpCg/DcPF5Bd96jSKsszUIGsfjB/XRBU328T1iiw7uFT4JBJigbf4fsMTDomSDPnzv7WXaWfEC5u
h/OU+DvkteyM7q90W9df9NedPUsx3Pixn1dPHt1HW2ZAU0BDaKskBzC15hNy+qRn0z/Xzo0duh2U
gtR+pngpAIlQz/tH5XvyicTanE3ajf6w/xHfILwCek0dANWXc/8ivi/v81P1isJigHBLxDHFzIYG
gGPu9JBszYu78bN1rWyMT9ETtE4H0gsIh4X6k9yLvYPYtSybGQNNddusuyt9Y56qW7Rv1R3Yuu6R
3XG8hYczM5eUwedzZ4Wd2axdtDchCbl8ps3ZAkKjInlRaosG406GbDYQV93XdFvhAA7sBLuScKae
YXCz3t+b2g7pwXXuL/jq+RJXnW6ms/vtZ/pMX7mb7Mr7Ei+8O8qhF9Mm/pqu8QDBHsG9JNulItyb
M2hSII+Us1/YUN9m+RndLVoRpKP0gSAZ7fAMowMNnE+zS6Fm7Gd6tJ4uAGK5wwoQwtV3f4PYZOdv
ss1ER01gRHxqNuq2Z+TBdwAYFyOgMVdxqV6U11xTyAfDLCbLms9xeBtxVOQ7dIsEx1G69SfvAQD6
OOC6jOECApSZQcvXAco4kOLmiHvrNYntdg0KB0JS9KU/z6tb9l4R3CHOiEfaPTnDnLaHFPsMXsS2
PPNXUDbvTD7zWplpG4gUlw5JxtOyWBUbgzkF696Fg/fJCqgWLIan8TI+8x6RxNxCOVoH34AgWRfY
efXzl+nPzUoCPnKKNBg20i5pNgSPdqrpAJkz/IuXWk5f1PSaYm/U9j2Jk9pul6hRH+zIZW29MYU2
ycBWdmGIiu1ObIrkEezf56PeMppsIx/sPZUEOZkSKFp1tA7FaxK5u/nHf22gIZyXNbaMTkM5Sd7a
87ghi+w6PwPS36KQHFstqAPPN1GltjvcADHYEkfyCVSxMIEQRyklyEiPFPVuD0UyiGNshIlcSdTk
RHJ5dzgcBICytrCnpJSqhkoZsODsBapyL6CVgeRXpgJlaQuoZSTvY5oy7ByYl2McjxtbwjFVwY31
BDFTHjWB2BS83K9ysfsI1FNbIDYLAdvUhThEFTeOIMrKo5fHNIHsTGF3+jA8Q43Gb4/8wGxPiGSV
mQbxI8L91KckQbgOupIISpX6NhKQ0ENVpiwRja2LUqBEe1F4+nJzMDX4/ZgugKTAqS9llG0Qu0N5
VEmC6cuDpo38xhFFnrqIydnQT1X0WRsZDm6ExaE8skU0OIx1dZOidNFs7ToRSFVXwFWLAc/HsWCa
wF62PK1Q269MaKxqezdgGbXtQVkq1uCtXwJIqpu185GiBzpjSD4sFBqrdCISY0gArIe5SaCz8my7
cDGQBT/cVfuwm7sslTykM84eqGwg+bKkP28KkKJo02kI5AEGLK7ANRqYge4nQTCtTOs+HQt32SXI
R+f4wQHJiKGeOSgjFq4gGHjil3u5eXms61T81fwzWVN8KEY28YClpqy8Uev6AgeahSFwu50IxMkQ
nciCzC1h9Sqh4aYk9h6Cxy/BZF3vvloC76sq8A+UfDCwAm7wyAICHNnlN+SAHn2kxWM3r437rnY1
dm7cqAjdMhUDtBrTraUMq8ofWN683HXJtfIl2RiqrMnlz6uJrb0yOhqRxtJDUyJIIOPoEt6RjgeH
GxFDtgpBP9jvMeHykKUZZePPDy4hMsIa6RFud9I1hOqI9P+xCuHnrKLIlS1l5e9V+1SNn5/qNmnq
XxW04lkJ6r/J/7MX/fWJnpN0/yy9p5kaKbE3fgfyQ8lP/FfnSB6bsGl/kAE0TUqLbY3qYZfaDpUa
4r//Lcmz/fPTxFrUE93A9ECzDXJKhkWiiTd8dZH+0WX46294uJ5//Zq/+gZP8qfZ/vifv7uuqJQ+
6iIYGD/A9aB6T2QrwRCQSHx9ERzrxMTgwSQPKmoKZf31x7oIjjSDOO4iuKRmUdOopmax98YZ7e1F
oIT8hCJy7IuwoCCD65EK/q9chO95mzWiR+7DPHudumYC+NcawrszvPQGGgLfHXK87jmudSi0f90Q
PBoKnQChsYaaWyXF/V+6Bo8/hPYqrJsq/N68vgb0V3rwcQ1BP3Fsm5JRlSavMzDQvV5fBNc+cU3V
MPRn3sB/pRH8wwtAaenzr3LgDfweqf+dQVE7sXRHMxzqluAu0OHfXgGaAUQF6ArCCsaWw8XHugi4
1FAce1QrsM0TjRplqt0xDKW3G8w0r1sBpbYnulB/8JRua4728bqCZzKOH3URDPNEVE3jkYkVoobv
zvsxUdNO6CoW1gYWRSQf8CJY/H7HXgTnRLdMW5TUc0VJor+bHamMPuG70xhUeo2BZE2+4QdaIugG
m5Yjr4Kpn2BeyplcRyebb4np73V/YI1gIzZHj6qTsmIV8eH6A59dAACO7RCmrhk2+2tLZ83hvO8Q
qn2ioe0Ck4YESUJnxBt+oLagoRY7/iK4Yug3xOAo/r0bGj2dNTWcEJqJKv8dhqEPdBEo6Dl648Ac
6TA9wGZ51vK96w+sIoA/SNezD9YEPM04dnY0WCwTdWOBAE/CYnSkt78ZDbB+02zdZW3gkKb9gKOB
pqlHjwa6e2IJMJROfxeDghjzXl8Fl47gMiPAETJNR5frqA82Gogh+9jhQD+xTVo6E8NhOEBy++Yq
QO8yEciajIny32GB/oGGA347scQ9amaQiwA20ewaDPFd9feBBIvto+6Y8M0Mxz1sLz9WW9AJpxw7
P5r2CYJboUl2NY+h8f0qwWNVLdbMrClFdxBLqY91ETSTfc+RTYGYksEv7IBjcXVNd713G0gNN03b
8gxHNXWUpYb+4RaMGpv7oydI9QRZOpE1zJ0Ps+CbQcFje+XahvVrj31oeR9pUDBd99juQDwFAqHH
zkCI0Kn0e7doJpTACgG/VTYWDI4y1PDR+oPnvi+h+LdjrFjEOiZmfjCpNLFaeDdBeAZRJxXTWUJP
Iub04QYFnQ919KCgnrgem0jnVdDkdYdwnBNgYQwbKkEXEWc+TMsfqUPYBEKOHBpZNwLaYqFAhO2A
7Hy7VvBchk4aCS0Bft1hRfWxOgQDtnb0VWApYDD+W7+tkd9eBYfBkVi8LkOsHzG8xnrv6B2EI5ZD
zH0sF/4svuZaDI0OU6Rps834iFEVzWNdf2x/oB6MOAEl7vhZC9Lr+0irxqjBKuIlAvfhFkxMase2
BdNi1SjiiKQeKCyW1Vyvx0bbO9GJYJnMIjJF97xM/UBjo0Hs69gFE2Pjc77hfYTRVQkwGs6vXeYH
HBF0An/HLhNETEEMCfBl2UeJLdK7UdE+cVSNePTvKOxHmxkoXThyPDCNE+Ip6Nahqcrh/91SCUi2
BSdZJ77ISw5xlw92FQh6HjsqEmsmns73sy25XvxDdImsA6Wv5OAs+9cu84NdBZICx0YU2Ea6DHhk
YpkfRWL+XayZGdIh+8SCEo7a8177o10F6v+O7BEGcVTGVi4Eu0W4xhaN6/Xc4JJ8YXn+eyv98eYG
XSNCeOxVYF1sI9BAnPBbhvL6KoiQO6ukV/vpj7ZO0DWG9COvgklUmYaueewkiasSgH7bFkjTMoVy
tclay2L9D7eHQkokqvTppv95dp6gAuMeA4JGjt4jrPxuntQ0my7BBuMl8vLBhgVDExDxoy6CSXSJ
9RDDAQYJHvuRd5EVhxAbEhZd5T+Rp/t46Uh2uALXfNxVcE5M8M4OmU0Y5wc8xethQdPVE2ZRhgz9
d9L2Y7UFAzHR0R3CQpBD7kFI2NBAEcZ+OywQZWP/SA7/4y6a2D8cxqr/fFhgcGSvzBYS3LfHXCmi
ym/aAkpG8nQi8q7+ikV+rLZAnvDoxCTjAvo9iyQEnQL9jtBGvr4KpOQcFDsWaypSt0LCJbvgR9pK
8rmP7hF46dDrTZcsp/z37iog4DL49vjZPKfsPlwGgrbgHbuNMAizicwrRNVDlvrdcsEjBPWbw/Px
gs4m+8Bj5wcD0Y6LdJdcE4G2PwRWDvODFKp8RBkfPUE7NrZkcAmQ8yLF8AxU3rLDvxkQRFyemUHT
NFwSPmKOXhdq1GMbAjtmnUsgc1CSVfX6GoioAtJulbUzkhbWVB9vUDRt/dj9tFg36+TeVZX5Uc4N
b6cGWoBYM37UzDQ6IxEBOG69CM2MNRL/Mfj/ST7SQcrBhcZoBajPcwjuY60RDMs4ujMYjPvEEX+t
BmU49U13IBBLgoopSLUJw4Fx+3BrBJE9O74tsHOisxNafpapvb4IxFXIzrCHfJY3ux9uiWD8Cd3v
P0hNo1miySNltG1H/tSvrwIqdzZQYrAgLyuEbIce+C8tF/+FF/2up4Lek/yQlVThU/1nBVf/6AW/
Agl/fP65ekiUCInCkDcvFIVVh/c+1BGJ+//rTUmBlKy+evKXhFW+z/OfP3/BP771m/f69a1+PbgJ
n6rH6nswyifG54954DH+7+Tx22P6+MeCjpdP8j9/f/M5X3WCf3LiOn53XpG2Ovq8VTjl2dsTS9n9
8SeOH7P6sf71EcXPeJDuHnvm+WMS/syrLHzzqQ86+aPPja1k9fgjf/2pD6VZx585y56+N+H3tnlz
cinkPfbki6fksX+snl6f+VBWd/SZn0uU/pb//Ns8T9r029vLfpDiHvsu8Biq8Meb3/NZ3nrsmddP
ebV/+5HZMwjJ6LFn3nDFw/DXeWTzPqgwjz3x9sdj8KYBPkv6jj5vkoRZHr7tkQed3NGnzn6Ej+9G
kYP67Ogz5/3bZoF5H7vgY097+sex6SAOOvrEnKD9Ho+/PqJsFwe1ybGnPstb0KrvL/NBw3Hsuc8f
w+zN6IHI9f/G9HL+WI3JY/bj9eV4TrUf/5Hr+vF70NZPTfOmTeuHBO7R5w+/B+H+8W2B6iErevyp
mQvqvPk/rJ3LTsMwEEV/Jf/QPRtYABIPAS1iacKIRH04siPo53MdT4Bxg1hcS11V1UkaTTzjOw8b
y9bqZZ6N6f74DINZm6AWpkxmDbrHoTUzaQrOcnqQRuNw7cK4NeXGkm/lNbgietIuUx794azf0gQZ
D/5sLt1+iF1v3Tr4qUijBv9aQhSzUqHDLCW2asBv5Ni3xo1p+1oN+IsP2/k2JxPM/YE0GoM/uubc
BQ9PaV/OXDRZ5wIXDvNeS3xKn7D4u663TzznI2jsdoeIxO5qVN6m0RgdWM4AmFRjFnwvh0PECQ+u
2CZoJTSLf+j8mzRX8cS3ZamTxT96zI1ZNERVlOtc4NQQEx46CYt/wtOXGMWEFJop5dlHu6tc5XwT
y12Prpv/eVpTUNCZFFsWu5Gwh2ebQRM5C6E0ucfOpjBvVRdZ9LOD3zm8j/bV1IQ/DZc4Npulm881
qDS/j63H6UMmcltlwZFm/33exjTPZnHgz48AbZSm765q8+0v7ezfH0ABSxJWuxMXzr4AAAD//w==
</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0</xdr:col>
      <xdr:colOff>202739</xdr:colOff>
      <xdr:row>89</xdr:row>
      <xdr:rowOff>79375</xdr:rowOff>
    </xdr:from>
    <xdr:to>
      <xdr:col>9</xdr:col>
      <xdr:colOff>510268</xdr:colOff>
      <xdr:row>121</xdr:row>
      <xdr:rowOff>136258</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568723</xdr:colOff>
      <xdr:row>90</xdr:row>
      <xdr:rowOff>64294</xdr:rowOff>
    </xdr:from>
    <xdr:to>
      <xdr:col>33</xdr:col>
      <xdr:colOff>550664</xdr:colOff>
      <xdr:row>122</xdr:row>
      <xdr:rowOff>104179</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459084</xdr:colOff>
      <xdr:row>90</xdr:row>
      <xdr:rowOff>113693</xdr:rowOff>
    </xdr:from>
    <xdr:to>
      <xdr:col>22</xdr:col>
      <xdr:colOff>147795</xdr:colOff>
      <xdr:row>122</xdr:row>
      <xdr:rowOff>21140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218950</xdr:colOff>
      <xdr:row>122</xdr:row>
      <xdr:rowOff>125185</xdr:rowOff>
    </xdr:from>
    <xdr:to>
      <xdr:col>9</xdr:col>
      <xdr:colOff>519545</xdr:colOff>
      <xdr:row>154</xdr:row>
      <xdr:rowOff>49480</xdr:rowOff>
    </xdr:to>
    <mc:AlternateContent xmlns:mc="http://schemas.openxmlformats.org/markup-compatibility/2006">
      <mc:Choice xmlns:cx4="http://schemas.microsoft.com/office/drawing/2016/5/10/chartex" Requires="cx4">
        <xdr:graphicFrame macro="">
          <xdr:nvGraphicFramePr>
            <xdr:cNvPr id="6" name="Chart 5">
              <a:extLst>
                <a:ext uri="{FF2B5EF4-FFF2-40B4-BE49-F238E27FC236}">
                  <a16:creationId xmlns:a16="http://schemas.microsoft.com/office/drawing/2014/main" id="{70FB2BD7-147F-24DB-59C9-C095F434124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18950" y="22040305"/>
              <a:ext cx="6869035" cy="528877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hyperlink" Target="https://data.nrel.gov/submissions/131" TargetMode="External"/><Relationship Id="rId7" Type="http://schemas.openxmlformats.org/officeDocument/2006/relationships/hyperlink" Target="https://data.nrel.gov/submissions/203" TargetMode="External"/><Relationship Id="rId2" Type="http://schemas.openxmlformats.org/officeDocument/2006/relationships/hyperlink" Target="https://data.nrel.gov/submissions/167" TargetMode="External"/><Relationship Id="rId1" Type="http://schemas.openxmlformats.org/officeDocument/2006/relationships/hyperlink" Target="https://data.nrel.gov/submissions/185" TargetMode="External"/><Relationship Id="rId6" Type="http://schemas.openxmlformats.org/officeDocument/2006/relationships/hyperlink" Target="https://data.nrel.gov/submissions/149" TargetMode="External"/><Relationship Id="rId5" Type="http://schemas.openxmlformats.org/officeDocument/2006/relationships/hyperlink" Target="https://data.nrel.gov/submissions/95" TargetMode="External"/><Relationship Id="rId4" Type="http://schemas.openxmlformats.org/officeDocument/2006/relationships/hyperlink" Target="https://data.nrel.gov/submissions/1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61E19-0DBC-463B-8503-2A00C90873E2}">
  <dimension ref="A1:G50"/>
  <sheetViews>
    <sheetView tabSelected="1" workbookViewId="0">
      <pane ySplit="5" topLeftCell="A9" activePane="bottomLeft" state="frozen"/>
      <selection pane="bottomLeft"/>
    </sheetView>
  </sheetViews>
  <sheetFormatPr defaultRowHeight="14.4"/>
  <cols>
    <col min="1" max="1" width="46.88671875" style="58" customWidth="1"/>
    <col min="2" max="6" width="13.44140625" style="58" customWidth="1"/>
    <col min="7" max="7" width="25.88671875" style="58" customWidth="1"/>
    <col min="8" max="16384" width="8.88671875" style="40"/>
  </cols>
  <sheetData>
    <row r="1" spans="1:7" ht="18">
      <c r="A1" s="38" t="s">
        <v>4741</v>
      </c>
      <c r="B1" s="54"/>
      <c r="C1" s="54"/>
      <c r="D1" s="54"/>
      <c r="E1" s="54"/>
      <c r="F1" s="54"/>
      <c r="G1" s="54"/>
    </row>
    <row r="2" spans="1:7">
      <c r="A2" s="39" t="s">
        <v>4791</v>
      </c>
      <c r="B2" s="39"/>
      <c r="C2" s="39"/>
      <c r="D2" s="39"/>
      <c r="E2" s="39"/>
      <c r="F2" s="39"/>
      <c r="G2" s="39"/>
    </row>
    <row r="3" spans="1:7">
      <c r="A3" s="39" t="s">
        <v>4774</v>
      </c>
      <c r="B3" s="39"/>
      <c r="C3" s="39"/>
      <c r="D3" s="39"/>
      <c r="E3" s="39"/>
      <c r="F3" s="39"/>
      <c r="G3" s="39"/>
    </row>
    <row r="4" spans="1:7">
      <c r="A4" s="39" t="s">
        <v>4775</v>
      </c>
      <c r="B4" s="39"/>
      <c r="C4" s="39"/>
      <c r="D4" s="39"/>
      <c r="E4" s="39"/>
      <c r="F4" s="39"/>
      <c r="G4" s="39"/>
    </row>
    <row r="5" spans="1:7">
      <c r="A5" s="39"/>
      <c r="B5" s="39"/>
      <c r="C5" s="39"/>
      <c r="D5" s="39"/>
      <c r="E5" s="39"/>
      <c r="F5" s="39"/>
      <c r="G5" s="39"/>
    </row>
    <row r="6" spans="1:7" ht="173.4" customHeight="1">
      <c r="A6" s="107" t="s">
        <v>4790</v>
      </c>
      <c r="B6" s="107"/>
      <c r="C6" s="107"/>
      <c r="D6" s="107"/>
      <c r="E6" s="107"/>
      <c r="F6" s="107"/>
      <c r="G6" s="107"/>
    </row>
    <row r="7" spans="1:7">
      <c r="A7" s="39"/>
      <c r="B7" s="41"/>
      <c r="C7" s="41"/>
      <c r="D7" s="41"/>
      <c r="E7" s="41"/>
      <c r="F7" s="41"/>
      <c r="G7" s="41"/>
    </row>
    <row r="8" spans="1:7" ht="18">
      <c r="A8" s="42" t="s">
        <v>4750</v>
      </c>
      <c r="B8" s="55"/>
      <c r="C8" s="55"/>
      <c r="D8" s="55"/>
      <c r="E8" s="55"/>
      <c r="F8" s="55"/>
      <c r="G8" s="56"/>
    </row>
    <row r="9" spans="1:7" ht="74.400000000000006" customHeight="1">
      <c r="A9" s="124" t="s">
        <v>4751</v>
      </c>
      <c r="B9" s="125"/>
      <c r="C9" s="125"/>
      <c r="D9" s="125"/>
      <c r="E9" s="125"/>
      <c r="F9" s="125"/>
      <c r="G9" s="126"/>
    </row>
    <row r="10" spans="1:7">
      <c r="A10" s="39"/>
      <c r="B10" s="41"/>
      <c r="C10" s="41"/>
      <c r="D10" s="41"/>
      <c r="E10" s="41"/>
      <c r="F10" s="41"/>
      <c r="G10" s="41"/>
    </row>
    <row r="11" spans="1:7" ht="18">
      <c r="A11" s="42" t="s">
        <v>4752</v>
      </c>
      <c r="B11" s="55"/>
      <c r="C11" s="55"/>
      <c r="D11" s="55"/>
      <c r="E11" s="55"/>
      <c r="F11" s="55"/>
      <c r="G11" s="56"/>
    </row>
    <row r="12" spans="1:7" ht="39.6" customHeight="1">
      <c r="A12" s="111" t="s">
        <v>4792</v>
      </c>
      <c r="B12" s="112"/>
      <c r="C12" s="112"/>
      <c r="D12" s="112"/>
      <c r="E12" s="112"/>
      <c r="F12" s="112"/>
      <c r="G12" s="113"/>
    </row>
    <row r="13" spans="1:7">
      <c r="A13" s="43" t="s">
        <v>4753</v>
      </c>
      <c r="B13" s="44" t="s">
        <v>4754</v>
      </c>
      <c r="C13" s="45"/>
      <c r="D13" s="45"/>
      <c r="E13" s="45"/>
      <c r="F13" s="45"/>
      <c r="G13" s="46"/>
    </row>
    <row r="14" spans="1:7" ht="34.200000000000003" customHeight="1">
      <c r="A14" s="47" t="s">
        <v>2748</v>
      </c>
      <c r="B14" s="107" t="s">
        <v>4777</v>
      </c>
      <c r="C14" s="107"/>
      <c r="D14" s="107"/>
      <c r="E14" s="107"/>
      <c r="F14" s="107"/>
      <c r="G14" s="107"/>
    </row>
    <row r="15" spans="1:7">
      <c r="A15" s="47" t="s">
        <v>337</v>
      </c>
      <c r="B15" s="108" t="s">
        <v>4755</v>
      </c>
      <c r="C15" s="108"/>
      <c r="D15" s="108"/>
      <c r="E15" s="108"/>
      <c r="F15" s="108"/>
      <c r="G15" s="108"/>
    </row>
    <row r="16" spans="1:7">
      <c r="A16" s="47" t="s">
        <v>280</v>
      </c>
      <c r="B16" s="108" t="s">
        <v>4756</v>
      </c>
      <c r="C16" s="108"/>
      <c r="D16" s="108"/>
      <c r="E16" s="108"/>
      <c r="F16" s="108"/>
      <c r="G16" s="108"/>
    </row>
    <row r="17" spans="1:7">
      <c r="A17" s="47" t="s">
        <v>6</v>
      </c>
      <c r="B17" s="108" t="s">
        <v>4757</v>
      </c>
      <c r="C17" s="108"/>
      <c r="D17" s="108"/>
      <c r="E17" s="108"/>
      <c r="F17" s="108"/>
      <c r="G17" s="108"/>
    </row>
    <row r="18" spans="1:7" ht="162" customHeight="1">
      <c r="A18" s="47" t="s">
        <v>336</v>
      </c>
      <c r="B18" s="119" t="s">
        <v>4758</v>
      </c>
      <c r="C18" s="122"/>
      <c r="D18" s="122"/>
      <c r="E18" s="122"/>
      <c r="F18" s="122"/>
      <c r="G18" s="123"/>
    </row>
    <row r="19" spans="1:7">
      <c r="A19" s="47" t="s">
        <v>3013</v>
      </c>
      <c r="B19" s="119" t="s">
        <v>4778</v>
      </c>
      <c r="C19" s="120"/>
      <c r="D19" s="120"/>
      <c r="E19" s="120"/>
      <c r="F19" s="120"/>
      <c r="G19" s="121"/>
    </row>
    <row r="20" spans="1:7" ht="45.6" customHeight="1">
      <c r="A20" s="48" t="s">
        <v>4759</v>
      </c>
      <c r="B20" s="107" t="s">
        <v>4760</v>
      </c>
      <c r="C20" s="107"/>
      <c r="D20" s="107"/>
      <c r="E20" s="107"/>
      <c r="F20" s="107"/>
      <c r="G20" s="107"/>
    </row>
    <row r="21" spans="1:7">
      <c r="A21" s="47" t="s">
        <v>2751</v>
      </c>
      <c r="B21" s="108" t="s">
        <v>4761</v>
      </c>
      <c r="C21" s="108"/>
      <c r="D21" s="108"/>
      <c r="E21" s="108"/>
      <c r="F21" s="108"/>
      <c r="G21" s="108"/>
    </row>
    <row r="22" spans="1:7">
      <c r="A22" s="39"/>
      <c r="B22" s="41"/>
      <c r="C22" s="41"/>
      <c r="D22" s="41"/>
      <c r="E22" s="41"/>
      <c r="F22" s="41"/>
      <c r="G22" s="41"/>
    </row>
    <row r="23" spans="1:7" ht="18">
      <c r="A23" s="42" t="s">
        <v>4762</v>
      </c>
      <c r="B23" s="55"/>
      <c r="C23" s="55"/>
      <c r="D23" s="55"/>
      <c r="E23" s="55"/>
      <c r="F23" s="55"/>
      <c r="G23" s="56"/>
    </row>
    <row r="24" spans="1:7" s="51" customFormat="1" ht="15.6">
      <c r="A24" s="114" t="s">
        <v>4792</v>
      </c>
      <c r="B24" s="112"/>
      <c r="C24" s="112"/>
      <c r="D24" s="112"/>
      <c r="E24" s="112"/>
      <c r="F24" s="112"/>
      <c r="G24" s="113"/>
    </row>
    <row r="25" spans="1:7">
      <c r="A25" s="43" t="s">
        <v>4753</v>
      </c>
      <c r="B25" s="44" t="s">
        <v>4754</v>
      </c>
      <c r="C25" s="45"/>
      <c r="D25" s="45"/>
      <c r="E25" s="45"/>
      <c r="F25" s="45"/>
      <c r="G25" s="46"/>
    </row>
    <row r="26" spans="1:7" ht="30.6" customHeight="1">
      <c r="A26" s="47" t="s">
        <v>2748</v>
      </c>
      <c r="B26" s="107" t="s">
        <v>4796</v>
      </c>
      <c r="C26" s="107"/>
      <c r="D26" s="107"/>
      <c r="E26" s="107"/>
      <c r="F26" s="107"/>
      <c r="G26" s="107"/>
    </row>
    <row r="27" spans="1:7">
      <c r="A27" s="47" t="s">
        <v>4763</v>
      </c>
      <c r="B27" s="107" t="s">
        <v>4779</v>
      </c>
      <c r="C27" s="107"/>
      <c r="D27" s="107"/>
      <c r="E27" s="107"/>
      <c r="F27" s="107"/>
      <c r="G27" s="107"/>
    </row>
    <row r="28" spans="1:7">
      <c r="A28" s="47" t="s">
        <v>337</v>
      </c>
      <c r="B28" s="108" t="s">
        <v>4755</v>
      </c>
      <c r="C28" s="108"/>
      <c r="D28" s="108"/>
      <c r="E28" s="108"/>
      <c r="F28" s="108"/>
      <c r="G28" s="108"/>
    </row>
    <row r="29" spans="1:7">
      <c r="A29" s="47" t="s">
        <v>280</v>
      </c>
      <c r="B29" s="108" t="s">
        <v>4756</v>
      </c>
      <c r="C29" s="108"/>
      <c r="D29" s="108"/>
      <c r="E29" s="108"/>
      <c r="F29" s="108"/>
      <c r="G29" s="108"/>
    </row>
    <row r="30" spans="1:7">
      <c r="A30" s="47" t="s">
        <v>6</v>
      </c>
      <c r="B30" s="108" t="s">
        <v>4757</v>
      </c>
      <c r="C30" s="108"/>
      <c r="D30" s="108"/>
      <c r="E30" s="108"/>
      <c r="F30" s="108"/>
      <c r="G30" s="108"/>
    </row>
    <row r="31" spans="1:7" ht="14.4" customHeight="1">
      <c r="A31" s="57" t="s">
        <v>336</v>
      </c>
      <c r="B31" s="116" t="s">
        <v>4780</v>
      </c>
      <c r="C31" s="117"/>
      <c r="D31" s="117"/>
      <c r="E31" s="117"/>
      <c r="F31" s="117"/>
      <c r="G31" s="118"/>
    </row>
    <row r="32" spans="1:7">
      <c r="A32" s="47" t="s">
        <v>3013</v>
      </c>
      <c r="B32" s="119" t="s">
        <v>4778</v>
      </c>
      <c r="C32" s="120"/>
      <c r="D32" s="120"/>
      <c r="E32" s="120"/>
      <c r="F32" s="120"/>
      <c r="G32" s="121"/>
    </row>
    <row r="33" spans="1:7">
      <c r="A33" s="57" t="s">
        <v>4087</v>
      </c>
      <c r="B33" s="109" t="s">
        <v>4797</v>
      </c>
      <c r="C33" s="109"/>
      <c r="D33" s="109"/>
      <c r="E33" s="109"/>
      <c r="F33" s="109"/>
      <c r="G33" s="109"/>
    </row>
    <row r="34" spans="1:7">
      <c r="A34" s="57" t="s">
        <v>4088</v>
      </c>
      <c r="B34" s="109" t="s">
        <v>4798</v>
      </c>
      <c r="C34" s="109"/>
      <c r="D34" s="109"/>
      <c r="E34" s="109"/>
      <c r="F34" s="109"/>
      <c r="G34" s="109"/>
    </row>
    <row r="35" spans="1:7">
      <c r="A35" s="57" t="s">
        <v>4089</v>
      </c>
      <c r="B35" s="109" t="s">
        <v>4764</v>
      </c>
      <c r="C35" s="109"/>
      <c r="D35" s="109"/>
      <c r="E35" s="109"/>
      <c r="F35" s="109"/>
      <c r="G35" s="109"/>
    </row>
    <row r="36" spans="1:7">
      <c r="A36" s="57" t="s">
        <v>4090</v>
      </c>
      <c r="B36" s="109" t="s">
        <v>4765</v>
      </c>
      <c r="C36" s="109"/>
      <c r="D36" s="109"/>
      <c r="E36" s="109"/>
      <c r="F36" s="109"/>
      <c r="G36" s="109"/>
    </row>
    <row r="37" spans="1:7" ht="28.2" customHeight="1">
      <c r="A37" s="57" t="s">
        <v>4091</v>
      </c>
      <c r="B37" s="115" t="s">
        <v>4766</v>
      </c>
      <c r="C37" s="115"/>
      <c r="D37" s="115"/>
      <c r="E37" s="115"/>
      <c r="F37" s="115"/>
      <c r="G37" s="115"/>
    </row>
    <row r="38" spans="1:7">
      <c r="A38" s="57" t="s">
        <v>4092</v>
      </c>
      <c r="B38" s="115" t="s">
        <v>4767</v>
      </c>
      <c r="C38" s="109"/>
      <c r="D38" s="109"/>
      <c r="E38" s="109"/>
      <c r="F38" s="109"/>
      <c r="G38" s="109"/>
    </row>
    <row r="39" spans="1:7" ht="42.6" customHeight="1">
      <c r="A39" s="48" t="s">
        <v>4759</v>
      </c>
      <c r="B39" s="107" t="s">
        <v>4760</v>
      </c>
      <c r="C39" s="107"/>
      <c r="D39" s="107"/>
      <c r="E39" s="107"/>
      <c r="F39" s="107"/>
      <c r="G39" s="107"/>
    </row>
    <row r="40" spans="1:7">
      <c r="A40" s="47" t="s">
        <v>2751</v>
      </c>
      <c r="B40" s="107" t="s">
        <v>4795</v>
      </c>
      <c r="C40" s="108"/>
      <c r="D40" s="108"/>
      <c r="E40" s="108"/>
      <c r="F40" s="108"/>
      <c r="G40" s="108"/>
    </row>
    <row r="41" spans="1:7">
      <c r="A41" s="57" t="s">
        <v>4781</v>
      </c>
      <c r="B41" s="109" t="s">
        <v>4793</v>
      </c>
      <c r="C41" s="109"/>
      <c r="D41" s="109"/>
      <c r="E41" s="109"/>
      <c r="F41" s="109"/>
      <c r="G41" s="109"/>
    </row>
    <row r="42" spans="1:7">
      <c r="A42" s="57" t="s">
        <v>4096</v>
      </c>
      <c r="B42" s="109" t="s">
        <v>4794</v>
      </c>
      <c r="C42" s="109"/>
      <c r="D42" s="109"/>
      <c r="E42" s="109"/>
      <c r="F42" s="109"/>
      <c r="G42" s="109"/>
    </row>
    <row r="43" spans="1:7">
      <c r="A43" s="39"/>
      <c r="B43" s="49"/>
      <c r="C43" s="41"/>
      <c r="D43" s="41"/>
      <c r="E43" s="41"/>
      <c r="F43" s="41"/>
      <c r="G43" s="41"/>
    </row>
    <row r="44" spans="1:7">
      <c r="A44" s="50" t="s">
        <v>4768</v>
      </c>
      <c r="B44" s="39"/>
      <c r="C44" s="39"/>
      <c r="D44" s="39"/>
      <c r="E44" s="39"/>
      <c r="F44" s="39"/>
      <c r="G44" s="39"/>
    </row>
    <row r="45" spans="1:7">
      <c r="A45" s="39" t="s">
        <v>4770</v>
      </c>
      <c r="B45" s="39"/>
      <c r="C45" s="39"/>
      <c r="D45" s="39"/>
      <c r="E45" s="39"/>
      <c r="F45" s="39"/>
      <c r="G45" s="39"/>
    </row>
    <row r="46" spans="1:7">
      <c r="A46" s="39" t="s">
        <v>4769</v>
      </c>
      <c r="B46" s="39"/>
      <c r="C46" s="39"/>
      <c r="D46" s="39"/>
      <c r="E46" s="39"/>
      <c r="F46" s="39"/>
      <c r="G46" s="39"/>
    </row>
    <row r="47" spans="1:7">
      <c r="A47" s="39" t="s">
        <v>4771</v>
      </c>
      <c r="B47" s="39"/>
      <c r="C47" s="39"/>
      <c r="D47" s="39"/>
      <c r="E47" s="39"/>
      <c r="F47" s="39"/>
      <c r="G47" s="39"/>
    </row>
    <row r="48" spans="1:7">
      <c r="A48" s="39"/>
      <c r="B48" s="39"/>
      <c r="C48" s="39"/>
      <c r="D48" s="39"/>
      <c r="E48" s="39"/>
      <c r="F48" s="39"/>
      <c r="G48" s="39"/>
    </row>
    <row r="49" spans="1:7">
      <c r="A49" s="50" t="s">
        <v>4772</v>
      </c>
      <c r="B49" s="39"/>
      <c r="C49" s="39"/>
      <c r="D49" s="39"/>
      <c r="E49" s="39"/>
      <c r="F49" s="39"/>
      <c r="G49" s="39"/>
    </row>
    <row r="50" spans="1:7" ht="84" customHeight="1">
      <c r="A50" s="110" t="s">
        <v>4773</v>
      </c>
      <c r="B50" s="110"/>
      <c r="C50" s="110"/>
      <c r="D50" s="110"/>
      <c r="E50" s="110"/>
      <c r="F50" s="110"/>
      <c r="G50" s="110"/>
    </row>
  </sheetData>
  <mergeCells count="30">
    <mergeCell ref="B17:G17"/>
    <mergeCell ref="A6:G6"/>
    <mergeCell ref="A9:G9"/>
    <mergeCell ref="B14:G14"/>
    <mergeCell ref="B15:G15"/>
    <mergeCell ref="B16:G16"/>
    <mergeCell ref="B32:G32"/>
    <mergeCell ref="B33:G33"/>
    <mergeCell ref="B18:G18"/>
    <mergeCell ref="B19:G19"/>
    <mergeCell ref="B20:G20"/>
    <mergeCell ref="B21:G21"/>
    <mergeCell ref="B26:G26"/>
    <mergeCell ref="B27:G27"/>
    <mergeCell ref="B40:G40"/>
    <mergeCell ref="B41:G41"/>
    <mergeCell ref="A50:G50"/>
    <mergeCell ref="A12:G12"/>
    <mergeCell ref="A24:G24"/>
    <mergeCell ref="B42:G42"/>
    <mergeCell ref="B34:G34"/>
    <mergeCell ref="B35:G35"/>
    <mergeCell ref="B36:G36"/>
    <mergeCell ref="B37:G37"/>
    <mergeCell ref="B38:G38"/>
    <mergeCell ref="B39:G39"/>
    <mergeCell ref="B28:G28"/>
    <mergeCell ref="B29:G29"/>
    <mergeCell ref="B30:G30"/>
    <mergeCell ref="B31:G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56CF9-C0FA-482D-8DEA-235940A38F9C}">
  <sheetPr>
    <tabColor theme="5"/>
  </sheetPr>
  <dimension ref="A1:I2940"/>
  <sheetViews>
    <sheetView zoomScale="90" zoomScaleNormal="90" workbookViewId="0">
      <pane xSplit="1" ySplit="1" topLeftCell="B2" activePane="bottomRight" state="frozen"/>
      <selection pane="topRight" activeCell="C1" sqref="C1"/>
      <selection pane="bottomLeft" activeCell="A2" sqref="A2"/>
      <selection pane="bottomRight"/>
    </sheetView>
  </sheetViews>
  <sheetFormatPr defaultRowHeight="14.4"/>
  <cols>
    <col min="1" max="1" width="49.6640625" style="3" customWidth="1"/>
    <col min="2" max="2" width="23.33203125" bestFit="1" customWidth="1"/>
    <col min="4" max="4" width="39.44140625" customWidth="1"/>
    <col min="5" max="5" width="21.109375" bestFit="1" customWidth="1"/>
    <col min="6" max="6" width="46.88671875" customWidth="1"/>
    <col min="7" max="8" width="12.6640625" customWidth="1"/>
    <col min="9" max="9" width="15.5546875" customWidth="1"/>
  </cols>
  <sheetData>
    <row r="1" spans="1:9" ht="26.4">
      <c r="A1" s="25" t="s">
        <v>2748</v>
      </c>
      <c r="B1" s="26" t="s">
        <v>337</v>
      </c>
      <c r="C1" s="25" t="s">
        <v>280</v>
      </c>
      <c r="D1" s="25" t="s">
        <v>6</v>
      </c>
      <c r="E1" s="25" t="s">
        <v>336</v>
      </c>
      <c r="F1" s="26" t="s">
        <v>3013</v>
      </c>
      <c r="G1" s="27" t="s">
        <v>2749</v>
      </c>
      <c r="H1" s="27" t="s">
        <v>2750</v>
      </c>
      <c r="I1" s="25" t="s">
        <v>2751</v>
      </c>
    </row>
    <row r="2" spans="1:9">
      <c r="A2" t="s">
        <v>4097</v>
      </c>
      <c r="B2" t="s">
        <v>4098</v>
      </c>
      <c r="C2" t="s">
        <v>281</v>
      </c>
      <c r="F2" t="s">
        <v>4099</v>
      </c>
      <c r="G2" s="28">
        <v>0.223</v>
      </c>
      <c r="H2" s="28">
        <v>223</v>
      </c>
      <c r="I2">
        <v>2021</v>
      </c>
    </row>
    <row r="3" spans="1:9">
      <c r="A3" s="3" t="s">
        <v>1684</v>
      </c>
      <c r="B3" t="s">
        <v>1685</v>
      </c>
      <c r="C3" t="s">
        <v>283</v>
      </c>
      <c r="D3" t="s">
        <v>227</v>
      </c>
      <c r="E3" t="s">
        <v>330</v>
      </c>
      <c r="G3" s="24">
        <f t="shared" ref="G3:G34" si="0">H3/1000</f>
        <v>0.15</v>
      </c>
      <c r="H3" s="24">
        <v>150</v>
      </c>
      <c r="I3">
        <v>2015</v>
      </c>
    </row>
    <row r="4" spans="1:9">
      <c r="A4" s="3" t="s">
        <v>3583</v>
      </c>
      <c r="B4" t="s">
        <v>1445</v>
      </c>
      <c r="C4" t="s">
        <v>283</v>
      </c>
      <c r="D4" t="s">
        <v>162</v>
      </c>
      <c r="E4" t="s">
        <v>331</v>
      </c>
      <c r="F4" t="s">
        <v>3195</v>
      </c>
      <c r="G4" s="24">
        <f t="shared" si="0"/>
        <v>1</v>
      </c>
      <c r="H4" s="24">
        <v>1000</v>
      </c>
      <c r="I4">
        <v>2016</v>
      </c>
    </row>
    <row r="5" spans="1:9">
      <c r="A5" s="3" t="s">
        <v>1458</v>
      </c>
      <c r="B5" t="s">
        <v>1459</v>
      </c>
      <c r="C5" t="s">
        <v>283</v>
      </c>
      <c r="D5" t="s">
        <v>236</v>
      </c>
      <c r="E5" t="s">
        <v>331</v>
      </c>
      <c r="F5" t="s">
        <v>3195</v>
      </c>
      <c r="G5" s="24">
        <f t="shared" si="0"/>
        <v>1</v>
      </c>
      <c r="H5" s="24">
        <v>1000</v>
      </c>
      <c r="I5">
        <v>2017</v>
      </c>
    </row>
    <row r="6" spans="1:9">
      <c r="A6" s="3" t="s">
        <v>1686</v>
      </c>
      <c r="B6" t="s">
        <v>1687</v>
      </c>
      <c r="C6" t="s">
        <v>283</v>
      </c>
      <c r="D6" t="s">
        <v>227</v>
      </c>
      <c r="E6" t="s">
        <v>330</v>
      </c>
      <c r="G6" s="24">
        <f t="shared" si="0"/>
        <v>81</v>
      </c>
      <c r="H6" s="24">
        <v>81000</v>
      </c>
      <c r="I6">
        <v>2018</v>
      </c>
    </row>
    <row r="7" spans="1:9">
      <c r="A7" s="3" t="s">
        <v>2277</v>
      </c>
      <c r="B7" t="s">
        <v>2278</v>
      </c>
      <c r="C7" t="s">
        <v>283</v>
      </c>
      <c r="D7" t="s">
        <v>227</v>
      </c>
      <c r="E7" t="s">
        <v>330</v>
      </c>
      <c r="F7" t="s">
        <v>3047</v>
      </c>
      <c r="G7" s="24">
        <f t="shared" si="0"/>
        <v>100</v>
      </c>
      <c r="H7" s="24">
        <v>100000</v>
      </c>
      <c r="I7">
        <v>2020</v>
      </c>
    </row>
    <row r="8" spans="1:9">
      <c r="A8" s="3" t="s">
        <v>338</v>
      </c>
      <c r="B8" t="s">
        <v>339</v>
      </c>
      <c r="C8" t="s">
        <v>284</v>
      </c>
      <c r="D8" t="s">
        <v>40</v>
      </c>
      <c r="E8" t="s">
        <v>331</v>
      </c>
      <c r="G8" s="24">
        <f t="shared" si="0"/>
        <v>0.17461538461538462</v>
      </c>
      <c r="H8" s="24">
        <v>174.61538461538461</v>
      </c>
      <c r="I8">
        <v>2011</v>
      </c>
    </row>
    <row r="9" spans="1:9">
      <c r="A9" s="3" t="s">
        <v>345</v>
      </c>
      <c r="B9" t="s">
        <v>343</v>
      </c>
      <c r="C9" t="s">
        <v>284</v>
      </c>
      <c r="D9" t="s">
        <v>41</v>
      </c>
      <c r="E9" t="s">
        <v>330</v>
      </c>
      <c r="G9" s="24">
        <f t="shared" si="0"/>
        <v>0.5</v>
      </c>
      <c r="H9" s="24">
        <v>500</v>
      </c>
      <c r="I9">
        <v>2011</v>
      </c>
    </row>
    <row r="10" spans="1:9">
      <c r="A10" s="3" t="s">
        <v>342</v>
      </c>
      <c r="B10" t="s">
        <v>343</v>
      </c>
      <c r="C10" t="s">
        <v>284</v>
      </c>
      <c r="D10" t="s">
        <v>41</v>
      </c>
      <c r="E10" t="s">
        <v>330</v>
      </c>
      <c r="G10" s="24">
        <f t="shared" si="0"/>
        <v>1.22</v>
      </c>
      <c r="H10" s="24">
        <v>1220</v>
      </c>
      <c r="I10">
        <v>2011</v>
      </c>
    </row>
    <row r="11" spans="1:9">
      <c r="A11" s="3" t="s">
        <v>1331</v>
      </c>
      <c r="B11" t="s">
        <v>1332</v>
      </c>
      <c r="C11" t="s">
        <v>284</v>
      </c>
      <c r="D11" t="s">
        <v>136</v>
      </c>
      <c r="E11" t="s">
        <v>333</v>
      </c>
      <c r="G11" s="24">
        <f t="shared" si="0"/>
        <v>15.384615384615385</v>
      </c>
      <c r="H11" s="24">
        <v>15384.615384615385</v>
      </c>
      <c r="I11">
        <v>2011</v>
      </c>
    </row>
    <row r="12" spans="1:9">
      <c r="A12" s="3" t="s">
        <v>340</v>
      </c>
      <c r="B12" t="s">
        <v>341</v>
      </c>
      <c r="C12" t="s">
        <v>284</v>
      </c>
      <c r="D12" t="s">
        <v>42</v>
      </c>
      <c r="E12" t="s">
        <v>330</v>
      </c>
      <c r="G12" s="24">
        <f t="shared" si="0"/>
        <v>22.3</v>
      </c>
      <c r="H12" s="24">
        <v>22300</v>
      </c>
      <c r="I12">
        <v>2011</v>
      </c>
    </row>
    <row r="13" spans="1:9">
      <c r="A13" s="3" t="s">
        <v>344</v>
      </c>
      <c r="B13" t="s">
        <v>343</v>
      </c>
      <c r="C13" t="s">
        <v>284</v>
      </c>
      <c r="D13" t="s">
        <v>41</v>
      </c>
      <c r="E13" t="s">
        <v>330</v>
      </c>
      <c r="G13" s="24">
        <f t="shared" si="0"/>
        <v>5</v>
      </c>
      <c r="H13" s="24">
        <v>5000</v>
      </c>
      <c r="I13">
        <v>2017</v>
      </c>
    </row>
    <row r="14" spans="1:9">
      <c r="A14" s="3" t="s">
        <v>1335</v>
      </c>
      <c r="B14" t="s">
        <v>1336</v>
      </c>
      <c r="C14" t="s">
        <v>285</v>
      </c>
      <c r="D14" t="s">
        <v>235</v>
      </c>
      <c r="E14" t="s">
        <v>331</v>
      </c>
      <c r="G14" s="24">
        <f t="shared" si="0"/>
        <v>0.17</v>
      </c>
      <c r="H14" s="24">
        <v>170</v>
      </c>
      <c r="I14">
        <v>2011</v>
      </c>
    </row>
    <row r="15" spans="1:9">
      <c r="A15" s="3" t="s">
        <v>1270</v>
      </c>
      <c r="B15" t="s">
        <v>1271</v>
      </c>
      <c r="C15" t="s">
        <v>285</v>
      </c>
      <c r="D15" t="s">
        <v>238</v>
      </c>
      <c r="E15" t="s">
        <v>333</v>
      </c>
      <c r="F15" t="s">
        <v>3166</v>
      </c>
      <c r="G15" s="24">
        <f t="shared" si="0"/>
        <v>6</v>
      </c>
      <c r="H15" s="24">
        <v>6000</v>
      </c>
      <c r="I15">
        <v>2014</v>
      </c>
    </row>
    <row r="16" spans="1:9">
      <c r="A16" s="3" t="s">
        <v>1337</v>
      </c>
      <c r="B16" t="s">
        <v>1338</v>
      </c>
      <c r="C16" t="s">
        <v>285</v>
      </c>
      <c r="D16" t="s">
        <v>138</v>
      </c>
      <c r="E16" t="s">
        <v>331</v>
      </c>
      <c r="G16" s="24">
        <f t="shared" si="0"/>
        <v>2.5</v>
      </c>
      <c r="H16" s="24">
        <v>2500</v>
      </c>
      <c r="I16">
        <v>2017</v>
      </c>
    </row>
    <row r="17" spans="1:9">
      <c r="A17" s="3" t="s">
        <v>1732</v>
      </c>
      <c r="B17" t="s">
        <v>1733</v>
      </c>
      <c r="C17" t="s">
        <v>285</v>
      </c>
      <c r="D17" t="s">
        <v>335</v>
      </c>
      <c r="E17" t="s">
        <v>330</v>
      </c>
      <c r="F17" t="s">
        <v>3229</v>
      </c>
      <c r="G17" s="24">
        <f t="shared" si="0"/>
        <v>1</v>
      </c>
      <c r="H17" s="24">
        <v>1000</v>
      </c>
      <c r="I17">
        <v>2018</v>
      </c>
    </row>
    <row r="18" spans="1:9">
      <c r="A18" s="3" t="s">
        <v>1738</v>
      </c>
      <c r="B18" t="s">
        <v>1739</v>
      </c>
      <c r="C18" t="s">
        <v>285</v>
      </c>
      <c r="D18" t="s">
        <v>335</v>
      </c>
      <c r="E18" t="s">
        <v>330</v>
      </c>
      <c r="F18" t="s">
        <v>3229</v>
      </c>
      <c r="G18" s="24">
        <f t="shared" si="0"/>
        <v>1</v>
      </c>
      <c r="H18" s="24">
        <v>1000</v>
      </c>
      <c r="I18">
        <v>2018</v>
      </c>
    </row>
    <row r="19" spans="1:9">
      <c r="A19" s="3" t="s">
        <v>1742</v>
      </c>
      <c r="B19" t="s">
        <v>1741</v>
      </c>
      <c r="C19" t="s">
        <v>285</v>
      </c>
      <c r="D19" t="s">
        <v>335</v>
      </c>
      <c r="E19" t="s">
        <v>330</v>
      </c>
      <c r="F19" t="s">
        <v>3229</v>
      </c>
      <c r="G19" s="24">
        <f t="shared" si="0"/>
        <v>1</v>
      </c>
      <c r="H19" s="24">
        <v>1000</v>
      </c>
      <c r="I19">
        <v>2018</v>
      </c>
    </row>
    <row r="20" spans="1:9">
      <c r="A20" s="3" t="s">
        <v>1736</v>
      </c>
      <c r="B20" t="s">
        <v>1737</v>
      </c>
      <c r="C20" t="s">
        <v>285</v>
      </c>
      <c r="D20" t="s">
        <v>335</v>
      </c>
      <c r="E20" t="s">
        <v>330</v>
      </c>
      <c r="F20" t="s">
        <v>3231</v>
      </c>
      <c r="G20" s="24">
        <f t="shared" si="0"/>
        <v>2</v>
      </c>
      <c r="H20" s="24">
        <v>2000</v>
      </c>
      <c r="I20">
        <v>2018</v>
      </c>
    </row>
    <row r="21" spans="1:9">
      <c r="A21" s="3" t="s">
        <v>1743</v>
      </c>
      <c r="B21" t="s">
        <v>1741</v>
      </c>
      <c r="C21" t="s">
        <v>285</v>
      </c>
      <c r="D21" t="s">
        <v>335</v>
      </c>
      <c r="E21" t="s">
        <v>330</v>
      </c>
      <c r="F21" t="s">
        <v>3232</v>
      </c>
      <c r="G21" s="24">
        <f t="shared" si="0"/>
        <v>2</v>
      </c>
      <c r="H21" s="24">
        <v>2000</v>
      </c>
      <c r="I21">
        <v>2018</v>
      </c>
    </row>
    <row r="22" spans="1:9">
      <c r="A22" s="3" t="s">
        <v>1734</v>
      </c>
      <c r="B22" t="s">
        <v>1735</v>
      </c>
      <c r="C22" t="s">
        <v>285</v>
      </c>
      <c r="D22" t="s">
        <v>335</v>
      </c>
      <c r="E22" t="s">
        <v>330</v>
      </c>
      <c r="F22" t="s">
        <v>3230</v>
      </c>
      <c r="G22" s="24">
        <f t="shared" si="0"/>
        <v>3</v>
      </c>
      <c r="H22" s="24">
        <v>3000</v>
      </c>
      <c r="I22">
        <v>2018</v>
      </c>
    </row>
    <row r="23" spans="1:9">
      <c r="A23" s="3" t="s">
        <v>1740</v>
      </c>
      <c r="B23" t="s">
        <v>1741</v>
      </c>
      <c r="C23" t="s">
        <v>285</v>
      </c>
      <c r="D23" t="s">
        <v>335</v>
      </c>
      <c r="E23" t="s">
        <v>330</v>
      </c>
      <c r="F23" t="s">
        <v>3229</v>
      </c>
      <c r="G23" s="24">
        <f t="shared" si="0"/>
        <v>5.2549999999999999</v>
      </c>
      <c r="H23" s="24">
        <v>5255</v>
      </c>
      <c r="I23">
        <v>2018</v>
      </c>
    </row>
    <row r="24" spans="1:9">
      <c r="A24" s="3" t="s">
        <v>1746</v>
      </c>
      <c r="B24" t="s">
        <v>1747</v>
      </c>
      <c r="C24" t="s">
        <v>285</v>
      </c>
      <c r="D24" t="s">
        <v>237</v>
      </c>
      <c r="E24" t="s">
        <v>330</v>
      </c>
      <c r="F24" t="s">
        <v>3234</v>
      </c>
      <c r="G24" s="24">
        <f t="shared" si="0"/>
        <v>20</v>
      </c>
      <c r="H24" s="24">
        <v>20000</v>
      </c>
      <c r="I24">
        <v>2018</v>
      </c>
    </row>
    <row r="25" spans="1:9">
      <c r="A25" s="3" t="s">
        <v>1339</v>
      </c>
      <c r="B25" t="s">
        <v>1340</v>
      </c>
      <c r="C25" t="s">
        <v>285</v>
      </c>
      <c r="D25" t="s">
        <v>139</v>
      </c>
      <c r="E25" t="s">
        <v>332</v>
      </c>
      <c r="F25" t="s">
        <v>3173</v>
      </c>
      <c r="G25" s="24">
        <f t="shared" si="0"/>
        <v>0.96</v>
      </c>
      <c r="H25" s="24">
        <v>960</v>
      </c>
      <c r="I25">
        <v>2019</v>
      </c>
    </row>
    <row r="26" spans="1:9">
      <c r="A26" s="3" t="s">
        <v>2388</v>
      </c>
      <c r="B26" t="s">
        <v>2389</v>
      </c>
      <c r="C26" t="s">
        <v>285</v>
      </c>
      <c r="D26" t="s">
        <v>235</v>
      </c>
      <c r="E26" t="s">
        <v>331</v>
      </c>
      <c r="F26" t="s">
        <v>3164</v>
      </c>
      <c r="G26" s="24">
        <f t="shared" si="0"/>
        <v>0.76818461538461535</v>
      </c>
      <c r="H26" s="24">
        <v>768.18461538461531</v>
      </c>
      <c r="I26">
        <v>2021</v>
      </c>
    </row>
    <row r="27" spans="1:9">
      <c r="A27" s="3" t="s">
        <v>1212</v>
      </c>
      <c r="B27" t="s">
        <v>1213</v>
      </c>
      <c r="C27" t="s">
        <v>286</v>
      </c>
      <c r="D27" t="s">
        <v>94</v>
      </c>
      <c r="E27" t="s">
        <v>331</v>
      </c>
      <c r="G27" s="24">
        <f t="shared" si="0"/>
        <v>3.0769230769230767E-2</v>
      </c>
      <c r="H27" s="24">
        <v>30.769230769230766</v>
      </c>
      <c r="I27">
        <v>2009</v>
      </c>
    </row>
    <row r="28" spans="1:9">
      <c r="A28" s="3" t="s">
        <v>1214</v>
      </c>
      <c r="B28" t="s">
        <v>1215</v>
      </c>
      <c r="C28" t="s">
        <v>286</v>
      </c>
      <c r="D28" t="s">
        <v>95</v>
      </c>
      <c r="E28" t="s">
        <v>331</v>
      </c>
      <c r="F28" t="s">
        <v>3014</v>
      </c>
      <c r="G28" s="24">
        <f t="shared" si="0"/>
        <v>6.1538461538461535E-2</v>
      </c>
      <c r="H28" s="24">
        <v>61.538461538461533</v>
      </c>
      <c r="I28">
        <v>2010</v>
      </c>
    </row>
    <row r="29" spans="1:9">
      <c r="A29" s="3" t="s">
        <v>1222</v>
      </c>
      <c r="B29" t="s">
        <v>1223</v>
      </c>
      <c r="C29" t="s">
        <v>286</v>
      </c>
      <c r="D29" t="s">
        <v>97</v>
      </c>
      <c r="E29" t="s">
        <v>331</v>
      </c>
      <c r="G29" s="24">
        <f t="shared" si="0"/>
        <v>4.1538461538461538E-3</v>
      </c>
      <c r="H29" s="24">
        <v>4.1538461538461542</v>
      </c>
      <c r="I29">
        <v>2011</v>
      </c>
    </row>
    <row r="30" spans="1:9">
      <c r="A30" s="3" t="s">
        <v>1218</v>
      </c>
      <c r="B30" t="s">
        <v>683</v>
      </c>
      <c r="C30" t="s">
        <v>286</v>
      </c>
      <c r="D30" t="s">
        <v>96</v>
      </c>
      <c r="E30" t="s">
        <v>331</v>
      </c>
      <c r="G30" s="24">
        <f t="shared" si="0"/>
        <v>1.5384615384615384E-2</v>
      </c>
      <c r="H30" s="24">
        <v>15.384615384615383</v>
      </c>
      <c r="I30">
        <v>2011</v>
      </c>
    </row>
    <row r="31" spans="1:9">
      <c r="A31" s="3" t="s">
        <v>1229</v>
      </c>
      <c r="B31" t="s">
        <v>1188</v>
      </c>
      <c r="C31" t="s">
        <v>286</v>
      </c>
      <c r="D31" t="s">
        <v>100</v>
      </c>
      <c r="E31" t="s">
        <v>331</v>
      </c>
      <c r="F31" t="s">
        <v>100</v>
      </c>
      <c r="G31" s="24">
        <f t="shared" si="0"/>
        <v>2.3076923076923078E-2</v>
      </c>
      <c r="H31" s="24">
        <v>23.076923076923077</v>
      </c>
      <c r="I31">
        <v>2011</v>
      </c>
    </row>
    <row r="32" spans="1:9">
      <c r="A32" s="3" t="s">
        <v>1230</v>
      </c>
      <c r="B32" t="s">
        <v>1231</v>
      </c>
      <c r="C32" t="s">
        <v>286</v>
      </c>
      <c r="D32" t="s">
        <v>101</v>
      </c>
      <c r="E32" t="s">
        <v>332</v>
      </c>
      <c r="F32" t="s">
        <v>3071</v>
      </c>
      <c r="G32" s="24">
        <f t="shared" si="0"/>
        <v>0.44615384615384612</v>
      </c>
      <c r="H32" s="24">
        <v>446.15384615384613</v>
      </c>
      <c r="I32">
        <v>2011</v>
      </c>
    </row>
    <row r="33" spans="1:9">
      <c r="A33" s="3" t="s">
        <v>1228</v>
      </c>
      <c r="B33" t="s">
        <v>1256</v>
      </c>
      <c r="C33" t="s">
        <v>286</v>
      </c>
      <c r="D33" t="s">
        <v>95</v>
      </c>
      <c r="E33" t="s">
        <v>331</v>
      </c>
      <c r="F33" t="s">
        <v>3014</v>
      </c>
      <c r="G33" s="24">
        <f t="shared" si="0"/>
        <v>0.66</v>
      </c>
      <c r="H33" s="24">
        <v>660</v>
      </c>
      <c r="I33">
        <v>2011</v>
      </c>
    </row>
    <row r="34" spans="1:9">
      <c r="A34" s="3" t="s">
        <v>1236</v>
      </c>
      <c r="B34" t="s">
        <v>1237</v>
      </c>
      <c r="C34" t="s">
        <v>286</v>
      </c>
      <c r="D34" t="s">
        <v>1235</v>
      </c>
      <c r="E34" t="s">
        <v>331</v>
      </c>
      <c r="F34" t="s">
        <v>3014</v>
      </c>
      <c r="G34" s="24">
        <f t="shared" si="0"/>
        <v>9.2307692307692313E-2</v>
      </c>
      <c r="H34" s="24">
        <v>92.307692307692307</v>
      </c>
      <c r="I34">
        <v>2012</v>
      </c>
    </row>
    <row r="35" spans="1:9">
      <c r="A35" s="3" t="s">
        <v>1233</v>
      </c>
      <c r="B35" t="s">
        <v>1231</v>
      </c>
      <c r="C35" t="s">
        <v>286</v>
      </c>
      <c r="D35" t="s">
        <v>101</v>
      </c>
      <c r="E35" t="s">
        <v>332</v>
      </c>
      <c r="F35" t="s">
        <v>3071</v>
      </c>
      <c r="G35" s="24">
        <f t="shared" ref="G35:G66" si="1">H35/1000</f>
        <v>0.43846153846153846</v>
      </c>
      <c r="H35" s="24">
        <v>438.46153846153845</v>
      </c>
      <c r="I35">
        <v>2012</v>
      </c>
    </row>
    <row r="36" spans="1:9">
      <c r="A36" s="3" t="s">
        <v>1232</v>
      </c>
      <c r="B36" t="s">
        <v>1231</v>
      </c>
      <c r="C36" t="s">
        <v>286</v>
      </c>
      <c r="D36" t="s">
        <v>101</v>
      </c>
      <c r="E36" t="s">
        <v>332</v>
      </c>
      <c r="F36" t="s">
        <v>3071</v>
      </c>
      <c r="G36" s="24">
        <f t="shared" si="1"/>
        <v>0.44615384615384612</v>
      </c>
      <c r="H36" s="24">
        <v>446.15384615384613</v>
      </c>
      <c r="I36">
        <v>2012</v>
      </c>
    </row>
    <row r="37" spans="1:9">
      <c r="A37" s="3" t="s">
        <v>1201</v>
      </c>
      <c r="B37" t="s">
        <v>1202</v>
      </c>
      <c r="C37" t="s">
        <v>286</v>
      </c>
      <c r="D37" t="s">
        <v>89</v>
      </c>
      <c r="E37" t="s">
        <v>331</v>
      </c>
      <c r="F37" t="s">
        <v>3014</v>
      </c>
      <c r="G37" s="24">
        <f t="shared" si="1"/>
        <v>0.8647999999999999</v>
      </c>
      <c r="H37" s="24">
        <v>864.8</v>
      </c>
      <c r="I37">
        <v>2012</v>
      </c>
    </row>
    <row r="38" spans="1:9">
      <c r="A38" s="3" t="s">
        <v>2761</v>
      </c>
      <c r="B38" t="s">
        <v>1182</v>
      </c>
      <c r="C38" t="s">
        <v>286</v>
      </c>
      <c r="D38" t="s">
        <v>169</v>
      </c>
      <c r="E38" t="s">
        <v>330</v>
      </c>
      <c r="F38" t="s">
        <v>3014</v>
      </c>
      <c r="G38" s="24">
        <f t="shared" si="1"/>
        <v>0.30775000000000002</v>
      </c>
      <c r="H38" s="24">
        <v>307.75</v>
      </c>
      <c r="I38">
        <v>2013</v>
      </c>
    </row>
    <row r="39" spans="1:9">
      <c r="A39" s="3" t="s">
        <v>2763</v>
      </c>
      <c r="B39" t="s">
        <v>1184</v>
      </c>
      <c r="C39" t="s">
        <v>286</v>
      </c>
      <c r="D39" t="s">
        <v>169</v>
      </c>
      <c r="E39" t="s">
        <v>330</v>
      </c>
      <c r="F39" t="s">
        <v>3014</v>
      </c>
      <c r="G39" s="24">
        <f t="shared" si="1"/>
        <v>0.38188846153846151</v>
      </c>
      <c r="H39" s="24">
        <v>381.88846153846151</v>
      </c>
      <c r="I39">
        <v>2013</v>
      </c>
    </row>
    <row r="40" spans="1:9">
      <c r="A40" s="3" t="s">
        <v>2764</v>
      </c>
      <c r="B40" t="s">
        <v>1185</v>
      </c>
      <c r="C40" t="s">
        <v>286</v>
      </c>
      <c r="D40" t="s">
        <v>169</v>
      </c>
      <c r="E40" t="s">
        <v>330</v>
      </c>
      <c r="F40" t="s">
        <v>3014</v>
      </c>
      <c r="G40" s="24">
        <f t="shared" si="1"/>
        <v>0.38304999999999995</v>
      </c>
      <c r="H40" s="24">
        <v>383.04999999999995</v>
      </c>
      <c r="I40">
        <v>2013</v>
      </c>
    </row>
    <row r="41" spans="1:9">
      <c r="A41" s="3" t="s">
        <v>2766</v>
      </c>
      <c r="B41" t="s">
        <v>1186</v>
      </c>
      <c r="C41" t="s">
        <v>286</v>
      </c>
      <c r="D41" t="s">
        <v>169</v>
      </c>
      <c r="E41" t="s">
        <v>330</v>
      </c>
      <c r="F41" t="s">
        <v>3014</v>
      </c>
      <c r="G41" s="24">
        <f t="shared" si="1"/>
        <v>0.38304999999999995</v>
      </c>
      <c r="H41" s="24">
        <v>383.04999999999995</v>
      </c>
      <c r="I41">
        <v>2013</v>
      </c>
    </row>
    <row r="42" spans="1:9">
      <c r="A42" s="3" t="s">
        <v>2767</v>
      </c>
      <c r="B42" t="s">
        <v>1187</v>
      </c>
      <c r="C42" t="s">
        <v>286</v>
      </c>
      <c r="D42" t="s">
        <v>169</v>
      </c>
      <c r="E42" t="s">
        <v>330</v>
      </c>
      <c r="F42" t="s">
        <v>3032</v>
      </c>
      <c r="G42" s="24">
        <f t="shared" si="1"/>
        <v>0.38330769230769229</v>
      </c>
      <c r="H42" s="24">
        <v>383.30769230769232</v>
      </c>
      <c r="I42">
        <v>2013</v>
      </c>
    </row>
    <row r="43" spans="1:9">
      <c r="A43" s="3" t="s">
        <v>2769</v>
      </c>
      <c r="B43" t="s">
        <v>1187</v>
      </c>
      <c r="C43" t="s">
        <v>286</v>
      </c>
      <c r="D43" t="s">
        <v>169</v>
      </c>
      <c r="E43" t="s">
        <v>330</v>
      </c>
      <c r="F43" t="s">
        <v>3032</v>
      </c>
      <c r="G43" s="24">
        <f t="shared" si="1"/>
        <v>0.38330769230769229</v>
      </c>
      <c r="H43" s="24">
        <v>383.30769230769232</v>
      </c>
      <c r="I43">
        <v>2013</v>
      </c>
    </row>
    <row r="44" spans="1:9">
      <c r="A44" s="3" t="s">
        <v>2765</v>
      </c>
      <c r="B44" t="s">
        <v>1185</v>
      </c>
      <c r="C44" t="s">
        <v>286</v>
      </c>
      <c r="D44" t="s">
        <v>169</v>
      </c>
      <c r="E44" t="s">
        <v>330</v>
      </c>
      <c r="F44" t="s">
        <v>3014</v>
      </c>
      <c r="G44" s="24">
        <f t="shared" si="1"/>
        <v>0.38424230769230772</v>
      </c>
      <c r="H44" s="24">
        <v>384.24230769230769</v>
      </c>
      <c r="I44">
        <v>2013</v>
      </c>
    </row>
    <row r="45" spans="1:9">
      <c r="A45" s="3" t="s">
        <v>1264</v>
      </c>
      <c r="B45" t="s">
        <v>1265</v>
      </c>
      <c r="C45" t="s">
        <v>286</v>
      </c>
      <c r="D45" t="s">
        <v>105</v>
      </c>
      <c r="E45" t="s">
        <v>331</v>
      </c>
      <c r="G45" s="24">
        <f t="shared" si="1"/>
        <v>3.6923076923076922E-3</v>
      </c>
      <c r="H45" s="24">
        <v>3.6923076923076921</v>
      </c>
      <c r="I45">
        <v>2014</v>
      </c>
    </row>
    <row r="46" spans="1:9">
      <c r="A46" s="3" t="s">
        <v>2762</v>
      </c>
      <c r="B46" t="s">
        <v>1183</v>
      </c>
      <c r="C46" t="s">
        <v>286</v>
      </c>
      <c r="D46" t="s">
        <v>169</v>
      </c>
      <c r="E46" t="s">
        <v>330</v>
      </c>
      <c r="F46" t="s">
        <v>3014</v>
      </c>
      <c r="G46" s="24">
        <f t="shared" si="1"/>
        <v>8.8576923076923081E-2</v>
      </c>
      <c r="H46" s="24">
        <v>88.57692307692308</v>
      </c>
      <c r="I46">
        <v>2014</v>
      </c>
    </row>
    <row r="47" spans="1:9">
      <c r="A47" s="3" t="s">
        <v>2777</v>
      </c>
      <c r="B47" t="s">
        <v>1182</v>
      </c>
      <c r="C47" t="s">
        <v>286</v>
      </c>
      <c r="D47" t="s">
        <v>169</v>
      </c>
      <c r="E47" t="s">
        <v>330</v>
      </c>
      <c r="F47" t="s">
        <v>3014</v>
      </c>
      <c r="G47" s="24">
        <f t="shared" si="1"/>
        <v>0.38257692307692309</v>
      </c>
      <c r="H47" s="24">
        <v>382.57692307692309</v>
      </c>
      <c r="I47">
        <v>2014</v>
      </c>
    </row>
    <row r="48" spans="1:9">
      <c r="A48" s="3" t="s">
        <v>2760</v>
      </c>
      <c r="B48" t="s">
        <v>1182</v>
      </c>
      <c r="C48" t="s">
        <v>286</v>
      </c>
      <c r="D48" t="s">
        <v>169</v>
      </c>
      <c r="E48" t="s">
        <v>330</v>
      </c>
      <c r="F48" t="s">
        <v>3014</v>
      </c>
      <c r="G48" s="24">
        <f t="shared" si="1"/>
        <v>0.38397692307692305</v>
      </c>
      <c r="H48" s="24">
        <v>383.97692307692307</v>
      </c>
      <c r="I48">
        <v>2014</v>
      </c>
    </row>
    <row r="49" spans="1:9">
      <c r="A49" s="3" t="s">
        <v>2781</v>
      </c>
      <c r="B49" t="s">
        <v>1192</v>
      </c>
      <c r="C49" t="s">
        <v>286</v>
      </c>
      <c r="D49" t="s">
        <v>169</v>
      </c>
      <c r="E49" t="s">
        <v>330</v>
      </c>
      <c r="F49" t="s">
        <v>3032</v>
      </c>
      <c r="G49" s="24">
        <f t="shared" si="1"/>
        <v>0.38461538461538458</v>
      </c>
      <c r="H49" s="24">
        <v>384.61538461538458</v>
      </c>
      <c r="I49">
        <v>2014</v>
      </c>
    </row>
    <row r="50" spans="1:9">
      <c r="A50" s="3" t="s">
        <v>2771</v>
      </c>
      <c r="B50" t="s">
        <v>1183</v>
      </c>
      <c r="C50" t="s">
        <v>286</v>
      </c>
      <c r="D50" t="s">
        <v>169</v>
      </c>
      <c r="E50" t="s">
        <v>330</v>
      </c>
      <c r="F50" t="s">
        <v>3014</v>
      </c>
      <c r="G50" s="24">
        <f t="shared" si="1"/>
        <v>0.43782307692307687</v>
      </c>
      <c r="H50" s="24">
        <v>437.82307692307688</v>
      </c>
      <c r="I50">
        <v>2014</v>
      </c>
    </row>
    <row r="51" spans="1:9">
      <c r="A51" s="3" t="s">
        <v>2770</v>
      </c>
      <c r="B51" t="s">
        <v>628</v>
      </c>
      <c r="C51" t="s">
        <v>286</v>
      </c>
      <c r="D51" t="s">
        <v>169</v>
      </c>
      <c r="E51" t="s">
        <v>330</v>
      </c>
      <c r="F51" t="s">
        <v>3148</v>
      </c>
      <c r="G51" s="24">
        <f t="shared" si="1"/>
        <v>1.5383076923076922</v>
      </c>
      <c r="H51" s="24">
        <v>1538.3076923076922</v>
      </c>
      <c r="I51">
        <v>2014</v>
      </c>
    </row>
    <row r="52" spans="1:9">
      <c r="A52" s="3" t="s">
        <v>2772</v>
      </c>
      <c r="B52" t="s">
        <v>1188</v>
      </c>
      <c r="C52" t="s">
        <v>286</v>
      </c>
      <c r="D52" t="s">
        <v>169</v>
      </c>
      <c r="E52" t="s">
        <v>330</v>
      </c>
      <c r="F52" t="s">
        <v>3148</v>
      </c>
      <c r="G52" s="24">
        <f t="shared" si="1"/>
        <v>1.5383076923076922</v>
      </c>
      <c r="H52" s="24">
        <v>1538.3076923076922</v>
      </c>
      <c r="I52">
        <v>2014</v>
      </c>
    </row>
    <row r="53" spans="1:9">
      <c r="A53" s="3" t="s">
        <v>1243</v>
      </c>
      <c r="B53" t="s">
        <v>1244</v>
      </c>
      <c r="C53" t="s">
        <v>286</v>
      </c>
      <c r="D53" t="s">
        <v>101</v>
      </c>
      <c r="E53" t="s">
        <v>332</v>
      </c>
      <c r="F53" t="s">
        <v>3071</v>
      </c>
      <c r="G53" s="24">
        <f t="shared" si="1"/>
        <v>1.7692307692307694</v>
      </c>
      <c r="H53" s="24">
        <v>1769.2307692307693</v>
      </c>
      <c r="I53">
        <v>2014</v>
      </c>
    </row>
    <row r="54" spans="1:9">
      <c r="A54" s="3" t="s">
        <v>2380</v>
      </c>
      <c r="B54" t="s">
        <v>1188</v>
      </c>
      <c r="C54" t="s">
        <v>286</v>
      </c>
      <c r="D54" t="s">
        <v>100</v>
      </c>
      <c r="E54" t="s">
        <v>331</v>
      </c>
      <c r="F54" t="s">
        <v>3164</v>
      </c>
      <c r="G54" s="24">
        <f t="shared" si="1"/>
        <v>2.24E-2</v>
      </c>
      <c r="H54" s="24">
        <v>22.4</v>
      </c>
      <c r="I54">
        <v>2015</v>
      </c>
    </row>
    <row r="55" spans="1:9">
      <c r="A55" s="3" t="s">
        <v>1241</v>
      </c>
      <c r="B55" t="s">
        <v>1242</v>
      </c>
      <c r="C55" t="s">
        <v>286</v>
      </c>
      <c r="D55" t="s">
        <v>1238</v>
      </c>
      <c r="E55" t="s">
        <v>331</v>
      </c>
      <c r="F55" t="s">
        <v>3162</v>
      </c>
      <c r="G55" s="24">
        <f t="shared" si="1"/>
        <v>3.8461538461538457E-2</v>
      </c>
      <c r="H55" s="24">
        <v>38.46153846153846</v>
      </c>
      <c r="I55">
        <v>2015</v>
      </c>
    </row>
    <row r="56" spans="1:9">
      <c r="A56" s="3" t="s">
        <v>2381</v>
      </c>
      <c r="B56" t="s">
        <v>1188</v>
      </c>
      <c r="C56" t="s">
        <v>286</v>
      </c>
      <c r="D56" t="s">
        <v>100</v>
      </c>
      <c r="E56" t="s">
        <v>331</v>
      </c>
      <c r="F56" t="s">
        <v>3164</v>
      </c>
      <c r="G56" s="24">
        <f t="shared" si="1"/>
        <v>5.4630769230769226E-2</v>
      </c>
      <c r="H56" s="24">
        <v>54.630769230769225</v>
      </c>
      <c r="I56">
        <v>2015</v>
      </c>
    </row>
    <row r="57" spans="1:9">
      <c r="A57" s="3" t="s">
        <v>1257</v>
      </c>
      <c r="B57" t="s">
        <v>1258</v>
      </c>
      <c r="C57" t="s">
        <v>286</v>
      </c>
      <c r="D57" t="s">
        <v>1257</v>
      </c>
      <c r="E57" t="s">
        <v>330</v>
      </c>
      <c r="F57" t="s">
        <v>3014</v>
      </c>
      <c r="G57" s="24">
        <f t="shared" si="1"/>
        <v>9.2307692307692313E-2</v>
      </c>
      <c r="H57" s="24">
        <v>92.307692307692307</v>
      </c>
      <c r="I57">
        <v>2015</v>
      </c>
    </row>
    <row r="58" spans="1:9">
      <c r="A58" s="3" t="s">
        <v>1250</v>
      </c>
      <c r="B58" t="s">
        <v>1251</v>
      </c>
      <c r="C58" t="s">
        <v>286</v>
      </c>
      <c r="D58" t="s">
        <v>102</v>
      </c>
      <c r="E58" t="s">
        <v>331</v>
      </c>
      <c r="F58" t="s">
        <v>3161</v>
      </c>
      <c r="G58" s="24">
        <f t="shared" si="1"/>
        <v>9.6153846153846145E-2</v>
      </c>
      <c r="H58" s="24">
        <v>96.153846153846146</v>
      </c>
      <c r="I58">
        <v>2015</v>
      </c>
    </row>
    <row r="59" spans="1:9">
      <c r="A59" s="3" t="s">
        <v>1239</v>
      </c>
      <c r="B59" t="s">
        <v>1240</v>
      </c>
      <c r="C59" t="s">
        <v>286</v>
      </c>
      <c r="D59" t="s">
        <v>1238</v>
      </c>
      <c r="E59" t="s">
        <v>331</v>
      </c>
      <c r="F59" t="s">
        <v>3162</v>
      </c>
      <c r="G59" s="24">
        <f t="shared" si="1"/>
        <v>0.15384615384615383</v>
      </c>
      <c r="H59" s="24">
        <v>153.84615384615384</v>
      </c>
      <c r="I59">
        <v>2015</v>
      </c>
    </row>
    <row r="60" spans="1:9">
      <c r="A60" s="3" t="s">
        <v>2776</v>
      </c>
      <c r="B60" t="s">
        <v>1190</v>
      </c>
      <c r="C60" t="s">
        <v>286</v>
      </c>
      <c r="D60" t="s">
        <v>169</v>
      </c>
      <c r="E60" t="s">
        <v>330</v>
      </c>
      <c r="F60" t="s">
        <v>3071</v>
      </c>
      <c r="G60" s="24">
        <f t="shared" si="1"/>
        <v>0.38246153846153846</v>
      </c>
      <c r="H60" s="24">
        <v>382.46153846153845</v>
      </c>
      <c r="I60">
        <v>2015</v>
      </c>
    </row>
    <row r="61" spans="1:9">
      <c r="A61" s="3" t="s">
        <v>2780</v>
      </c>
      <c r="B61" t="s">
        <v>1189</v>
      </c>
      <c r="C61" t="s">
        <v>286</v>
      </c>
      <c r="D61" t="s">
        <v>169</v>
      </c>
      <c r="E61" t="s">
        <v>330</v>
      </c>
      <c r="F61" t="s">
        <v>3071</v>
      </c>
      <c r="G61" s="24">
        <f t="shared" si="1"/>
        <v>0.38246153846153846</v>
      </c>
      <c r="H61" s="24">
        <v>382.46153846153845</v>
      </c>
      <c r="I61">
        <v>2015</v>
      </c>
    </row>
    <row r="62" spans="1:9">
      <c r="A62" s="3" t="s">
        <v>2773</v>
      </c>
      <c r="B62" t="s">
        <v>1189</v>
      </c>
      <c r="C62" t="s">
        <v>286</v>
      </c>
      <c r="D62" t="s">
        <v>169</v>
      </c>
      <c r="E62" t="s">
        <v>330</v>
      </c>
      <c r="F62" t="s">
        <v>3071</v>
      </c>
      <c r="G62" s="24">
        <f t="shared" si="1"/>
        <v>0.38407692307692309</v>
      </c>
      <c r="H62" s="24">
        <v>384.07692307692309</v>
      </c>
      <c r="I62">
        <v>2015</v>
      </c>
    </row>
    <row r="63" spans="1:9">
      <c r="A63" s="3" t="s">
        <v>2774</v>
      </c>
      <c r="B63" t="s">
        <v>1182</v>
      </c>
      <c r="C63" t="s">
        <v>286</v>
      </c>
      <c r="D63" t="s">
        <v>169</v>
      </c>
      <c r="E63" t="s">
        <v>330</v>
      </c>
      <c r="F63" t="s">
        <v>3071</v>
      </c>
      <c r="G63" s="24">
        <f t="shared" si="1"/>
        <v>0.38415384615384612</v>
      </c>
      <c r="H63" s="24">
        <v>384.15384615384613</v>
      </c>
      <c r="I63">
        <v>2015</v>
      </c>
    </row>
    <row r="64" spans="1:9">
      <c r="A64" s="3" t="s">
        <v>2775</v>
      </c>
      <c r="B64" t="s">
        <v>1182</v>
      </c>
      <c r="C64" t="s">
        <v>286</v>
      </c>
      <c r="D64" t="s">
        <v>169</v>
      </c>
      <c r="E64" t="s">
        <v>330</v>
      </c>
      <c r="F64" t="s">
        <v>3071</v>
      </c>
      <c r="G64" s="24">
        <f t="shared" si="1"/>
        <v>0.38415384615384612</v>
      </c>
      <c r="H64" s="24">
        <v>384.15384615384613</v>
      </c>
      <c r="I64">
        <v>2015</v>
      </c>
    </row>
    <row r="65" spans="1:9">
      <c r="A65" s="3" t="s">
        <v>2778</v>
      </c>
      <c r="B65" t="s">
        <v>1184</v>
      </c>
      <c r="C65" t="s">
        <v>286</v>
      </c>
      <c r="D65" t="s">
        <v>169</v>
      </c>
      <c r="E65" t="s">
        <v>330</v>
      </c>
      <c r="F65" t="s">
        <v>3014</v>
      </c>
      <c r="G65" s="24">
        <f t="shared" si="1"/>
        <v>0.3845384615384615</v>
      </c>
      <c r="H65" s="24">
        <v>384.53846153846149</v>
      </c>
      <c r="I65">
        <v>2015</v>
      </c>
    </row>
    <row r="66" spans="1:9">
      <c r="A66" s="3" t="s">
        <v>2779</v>
      </c>
      <c r="B66" t="s">
        <v>1191</v>
      </c>
      <c r="C66" t="s">
        <v>286</v>
      </c>
      <c r="D66" t="s">
        <v>169</v>
      </c>
      <c r="E66" t="s">
        <v>330</v>
      </c>
      <c r="F66" t="s">
        <v>3014</v>
      </c>
      <c r="G66" s="24">
        <f t="shared" si="1"/>
        <v>0.3845384615384615</v>
      </c>
      <c r="H66" s="24">
        <v>384.53846153846149</v>
      </c>
      <c r="I66">
        <v>2015</v>
      </c>
    </row>
    <row r="67" spans="1:9">
      <c r="A67" s="3" t="s">
        <v>2768</v>
      </c>
      <c r="B67" t="s">
        <v>1186</v>
      </c>
      <c r="C67" t="s">
        <v>286</v>
      </c>
      <c r="D67" t="s">
        <v>169</v>
      </c>
      <c r="E67" t="s">
        <v>330</v>
      </c>
      <c r="F67" t="s">
        <v>3014</v>
      </c>
      <c r="G67" s="24">
        <f t="shared" ref="G67:G98" si="2">H67/1000</f>
        <v>0.38461538461538458</v>
      </c>
      <c r="H67" s="24">
        <v>384.61538461538458</v>
      </c>
      <c r="I67">
        <v>2015</v>
      </c>
    </row>
    <row r="68" spans="1:9">
      <c r="A68" s="3" t="s">
        <v>1245</v>
      </c>
      <c r="B68" t="s">
        <v>1246</v>
      </c>
      <c r="C68" t="s">
        <v>286</v>
      </c>
      <c r="D68" t="s">
        <v>102</v>
      </c>
      <c r="E68" t="s">
        <v>331</v>
      </c>
      <c r="F68" t="s">
        <v>3014</v>
      </c>
      <c r="G68" s="24">
        <f t="shared" si="2"/>
        <v>0.44615384615384612</v>
      </c>
      <c r="H68" s="24">
        <v>446.15384615384613</v>
      </c>
      <c r="I68">
        <v>2015</v>
      </c>
    </row>
    <row r="69" spans="1:9">
      <c r="A69" s="3" t="s">
        <v>1247</v>
      </c>
      <c r="B69" t="s">
        <v>1237</v>
      </c>
      <c r="C69" t="s">
        <v>286</v>
      </c>
      <c r="D69" t="s">
        <v>1235</v>
      </c>
      <c r="E69" t="s">
        <v>331</v>
      </c>
      <c r="F69" t="s">
        <v>3014</v>
      </c>
      <c r="G69" s="24">
        <f t="shared" si="2"/>
        <v>0.48461538461538456</v>
      </c>
      <c r="H69" s="24">
        <v>484.61538461538458</v>
      </c>
      <c r="I69">
        <v>2015</v>
      </c>
    </row>
    <row r="70" spans="1:9">
      <c r="A70" s="3" t="s">
        <v>1252</v>
      </c>
      <c r="B70" t="s">
        <v>1237</v>
      </c>
      <c r="C70" t="s">
        <v>286</v>
      </c>
      <c r="D70" t="s">
        <v>103</v>
      </c>
      <c r="E70" t="s">
        <v>332</v>
      </c>
      <c r="F70" t="s">
        <v>3014</v>
      </c>
      <c r="G70" s="24">
        <f t="shared" si="2"/>
        <v>0.48461538461538456</v>
      </c>
      <c r="H70" s="24">
        <v>484.61538461538458</v>
      </c>
      <c r="I70">
        <v>2015</v>
      </c>
    </row>
    <row r="71" spans="1:9">
      <c r="A71" s="3" t="s">
        <v>1255</v>
      </c>
      <c r="B71" t="s">
        <v>1256</v>
      </c>
      <c r="C71" t="s">
        <v>286</v>
      </c>
      <c r="D71" t="s">
        <v>95</v>
      </c>
      <c r="E71" t="s">
        <v>331</v>
      </c>
      <c r="F71" t="s">
        <v>3014</v>
      </c>
      <c r="G71" s="24">
        <f t="shared" si="2"/>
        <v>0.63846153846153841</v>
      </c>
      <c r="H71" s="24">
        <v>638.46153846153845</v>
      </c>
      <c r="I71">
        <v>2015</v>
      </c>
    </row>
    <row r="72" spans="1:9">
      <c r="A72" s="3" t="s">
        <v>2784</v>
      </c>
      <c r="B72" t="s">
        <v>1189</v>
      </c>
      <c r="C72" t="s">
        <v>286</v>
      </c>
      <c r="D72" t="s">
        <v>169</v>
      </c>
      <c r="E72" t="s">
        <v>330</v>
      </c>
      <c r="F72" t="s">
        <v>3123</v>
      </c>
      <c r="G72" s="24">
        <f t="shared" si="2"/>
        <v>1.1508461538461539</v>
      </c>
      <c r="H72" s="24">
        <v>1150.8461538461538</v>
      </c>
      <c r="I72">
        <v>2015</v>
      </c>
    </row>
    <row r="73" spans="1:9">
      <c r="A73" s="3" t="s">
        <v>2783</v>
      </c>
      <c r="B73" t="s">
        <v>1190</v>
      </c>
      <c r="C73" t="s">
        <v>286</v>
      </c>
      <c r="D73" t="s">
        <v>169</v>
      </c>
      <c r="E73" t="s">
        <v>330</v>
      </c>
      <c r="F73" t="s">
        <v>3123</v>
      </c>
      <c r="G73" s="24">
        <f t="shared" si="2"/>
        <v>1.1533846153846155</v>
      </c>
      <c r="H73" s="24">
        <v>1153.3846153846155</v>
      </c>
      <c r="I73">
        <v>2015</v>
      </c>
    </row>
    <row r="74" spans="1:9">
      <c r="A74" s="3" t="s">
        <v>1248</v>
      </c>
      <c r="B74" t="s">
        <v>1249</v>
      </c>
      <c r="C74" t="s">
        <v>286</v>
      </c>
      <c r="D74" t="s">
        <v>95</v>
      </c>
      <c r="E74" t="s">
        <v>331</v>
      </c>
      <c r="F74" t="s">
        <v>3014</v>
      </c>
      <c r="G74" s="24">
        <f t="shared" si="2"/>
        <v>1.3769230769230769</v>
      </c>
      <c r="H74" s="24">
        <v>1376.9230769230769</v>
      </c>
      <c r="I74">
        <v>2015</v>
      </c>
    </row>
    <row r="75" spans="1:9">
      <c r="A75" s="3" t="s">
        <v>1254</v>
      </c>
      <c r="B75" t="s">
        <v>1231</v>
      </c>
      <c r="C75" t="s">
        <v>286</v>
      </c>
      <c r="D75" t="s">
        <v>101</v>
      </c>
      <c r="E75" t="s">
        <v>332</v>
      </c>
      <c r="F75" t="s">
        <v>3163</v>
      </c>
      <c r="G75" s="24">
        <f t="shared" si="2"/>
        <v>2.2076923076923078</v>
      </c>
      <c r="H75" s="24">
        <v>2207.6923076923076</v>
      </c>
      <c r="I75">
        <v>2015</v>
      </c>
    </row>
    <row r="76" spans="1:9">
      <c r="A76" s="3" t="s">
        <v>1224</v>
      </c>
      <c r="B76" t="s">
        <v>1223</v>
      </c>
      <c r="C76" t="s">
        <v>286</v>
      </c>
      <c r="D76" t="s">
        <v>97</v>
      </c>
      <c r="E76" t="s">
        <v>331</v>
      </c>
      <c r="F76" t="s">
        <v>3161</v>
      </c>
      <c r="G76" s="24">
        <f t="shared" si="2"/>
        <v>0.02</v>
      </c>
      <c r="H76" s="24">
        <v>20</v>
      </c>
      <c r="I76">
        <v>2016</v>
      </c>
    </row>
    <row r="77" spans="1:9">
      <c r="A77" s="3" t="s">
        <v>1266</v>
      </c>
      <c r="B77" t="s">
        <v>1267</v>
      </c>
      <c r="C77" t="s">
        <v>286</v>
      </c>
      <c r="D77" t="s">
        <v>106</v>
      </c>
      <c r="E77" t="s">
        <v>331</v>
      </c>
      <c r="G77" s="24">
        <f t="shared" si="2"/>
        <v>7.6923076923076913E-2</v>
      </c>
      <c r="H77" s="24">
        <v>76.92307692307692</v>
      </c>
      <c r="I77">
        <v>2016</v>
      </c>
    </row>
    <row r="78" spans="1:9">
      <c r="A78" s="3" t="s">
        <v>2383</v>
      </c>
      <c r="B78" t="s">
        <v>2384</v>
      </c>
      <c r="C78" t="s">
        <v>286</v>
      </c>
      <c r="D78" t="s">
        <v>95</v>
      </c>
      <c r="E78" t="s">
        <v>331</v>
      </c>
      <c r="F78" t="s">
        <v>3164</v>
      </c>
      <c r="G78" s="24">
        <f t="shared" si="2"/>
        <v>0.1113</v>
      </c>
      <c r="H78" s="24">
        <v>111.3</v>
      </c>
      <c r="I78">
        <v>2016</v>
      </c>
    </row>
    <row r="79" spans="1:9">
      <c r="A79" s="3" t="s">
        <v>1262</v>
      </c>
      <c r="B79" t="s">
        <v>683</v>
      </c>
      <c r="C79" t="s">
        <v>286</v>
      </c>
      <c r="D79" t="s">
        <v>1261</v>
      </c>
      <c r="E79" t="s">
        <v>331</v>
      </c>
      <c r="F79" t="s">
        <v>3164</v>
      </c>
      <c r="G79" s="24">
        <f t="shared" si="2"/>
        <v>0.11538461538461539</v>
      </c>
      <c r="H79" s="24">
        <v>115.38461538461539</v>
      </c>
      <c r="I79">
        <v>2016</v>
      </c>
    </row>
    <row r="80" spans="1:9">
      <c r="A80" s="3" t="s">
        <v>1234</v>
      </c>
      <c r="B80" t="s">
        <v>1231</v>
      </c>
      <c r="C80" t="s">
        <v>286</v>
      </c>
      <c r="D80" t="s">
        <v>101</v>
      </c>
      <c r="E80" t="s">
        <v>332</v>
      </c>
      <c r="F80" t="s">
        <v>3014</v>
      </c>
      <c r="G80" s="24">
        <f t="shared" si="2"/>
        <v>0.38461538461538458</v>
      </c>
      <c r="H80" s="24">
        <v>384.61538461538458</v>
      </c>
      <c r="I80">
        <v>2016</v>
      </c>
    </row>
    <row r="81" spans="1:9">
      <c r="A81" s="3" t="s">
        <v>2782</v>
      </c>
      <c r="B81" t="s">
        <v>1193</v>
      </c>
      <c r="C81" t="s">
        <v>286</v>
      </c>
      <c r="D81" t="s">
        <v>169</v>
      </c>
      <c r="E81" t="s">
        <v>330</v>
      </c>
      <c r="F81" t="s">
        <v>3123</v>
      </c>
      <c r="G81" s="24">
        <f t="shared" si="2"/>
        <v>1.151446153846154</v>
      </c>
      <c r="H81" s="24">
        <v>1151.4461538461539</v>
      </c>
      <c r="I81">
        <v>2016</v>
      </c>
    </row>
    <row r="82" spans="1:9">
      <c r="A82" s="3" t="s">
        <v>2382</v>
      </c>
      <c r="B82" t="s">
        <v>1188</v>
      </c>
      <c r="C82" t="s">
        <v>286</v>
      </c>
      <c r="D82" t="s">
        <v>100</v>
      </c>
      <c r="E82" t="s">
        <v>331</v>
      </c>
      <c r="F82" t="s">
        <v>3164</v>
      </c>
      <c r="G82" s="24">
        <f t="shared" si="2"/>
        <v>2.8107692307692306E-2</v>
      </c>
      <c r="H82" s="24">
        <v>28.107692307692307</v>
      </c>
      <c r="I82">
        <v>2017</v>
      </c>
    </row>
    <row r="83" spans="1:9">
      <c r="A83" s="3" t="s">
        <v>1253</v>
      </c>
      <c r="B83" t="s">
        <v>1237</v>
      </c>
      <c r="C83" t="s">
        <v>286</v>
      </c>
      <c r="D83" t="s">
        <v>103</v>
      </c>
      <c r="E83" t="s">
        <v>332</v>
      </c>
      <c r="F83" t="s">
        <v>3161</v>
      </c>
      <c r="G83" s="24">
        <f t="shared" si="2"/>
        <v>0.05</v>
      </c>
      <c r="H83" s="24">
        <v>50</v>
      </c>
      <c r="I83">
        <v>2017</v>
      </c>
    </row>
    <row r="84" spans="1:9">
      <c r="A84" s="3" t="s">
        <v>1203</v>
      </c>
      <c r="B84" t="s">
        <v>1204</v>
      </c>
      <c r="C84" t="s">
        <v>286</v>
      </c>
      <c r="D84" t="s">
        <v>89</v>
      </c>
      <c r="E84" t="s">
        <v>331</v>
      </c>
      <c r="F84" t="s">
        <v>3155</v>
      </c>
      <c r="G84" s="24">
        <f t="shared" si="2"/>
        <v>0.15384615384615383</v>
      </c>
      <c r="H84" s="24">
        <v>153.84615384615384</v>
      </c>
      <c r="I84">
        <v>2017</v>
      </c>
    </row>
    <row r="85" spans="1:9">
      <c r="A85" s="3" t="s">
        <v>2799</v>
      </c>
      <c r="B85" t="s">
        <v>1192</v>
      </c>
      <c r="C85" t="s">
        <v>286</v>
      </c>
      <c r="D85" t="s">
        <v>169</v>
      </c>
      <c r="E85" t="s">
        <v>330</v>
      </c>
      <c r="F85" t="s">
        <v>3032</v>
      </c>
      <c r="G85" s="24">
        <f t="shared" si="2"/>
        <v>1.1538461538461537</v>
      </c>
      <c r="H85" s="24">
        <v>1153.8461538461538</v>
      </c>
      <c r="I85">
        <v>2017</v>
      </c>
    </row>
    <row r="86" spans="1:9">
      <c r="A86" s="3" t="s">
        <v>1263</v>
      </c>
      <c r="B86" t="s">
        <v>1237</v>
      </c>
      <c r="C86" t="s">
        <v>286</v>
      </c>
      <c r="D86" t="s">
        <v>1235</v>
      </c>
      <c r="E86" t="s">
        <v>331</v>
      </c>
      <c r="F86" t="s">
        <v>3164</v>
      </c>
      <c r="G86" s="24">
        <f t="shared" si="2"/>
        <v>1.5</v>
      </c>
      <c r="H86" s="24">
        <v>1500</v>
      </c>
      <c r="I86">
        <v>2017</v>
      </c>
    </row>
    <row r="87" spans="1:9">
      <c r="A87" s="3" t="s">
        <v>2786</v>
      </c>
      <c r="B87" t="s">
        <v>1186</v>
      </c>
      <c r="C87" t="s">
        <v>286</v>
      </c>
      <c r="D87" t="s">
        <v>169</v>
      </c>
      <c r="E87" t="s">
        <v>330</v>
      </c>
      <c r="F87" t="s">
        <v>3149</v>
      </c>
      <c r="G87" s="24">
        <f t="shared" si="2"/>
        <v>1.5265384615384614</v>
      </c>
      <c r="H87" s="24">
        <v>1526.5384615384614</v>
      </c>
      <c r="I87">
        <v>2017</v>
      </c>
    </row>
    <row r="88" spans="1:9">
      <c r="A88" s="3" t="s">
        <v>2787</v>
      </c>
      <c r="B88" t="s">
        <v>1189</v>
      </c>
      <c r="C88" t="s">
        <v>286</v>
      </c>
      <c r="D88" t="s">
        <v>169</v>
      </c>
      <c r="E88" t="s">
        <v>330</v>
      </c>
      <c r="F88" t="s">
        <v>3149</v>
      </c>
      <c r="G88" s="24">
        <f t="shared" si="2"/>
        <v>1.5265384615384614</v>
      </c>
      <c r="H88" s="24">
        <v>1526.5384615384614</v>
      </c>
      <c r="I88">
        <v>2017</v>
      </c>
    </row>
    <row r="89" spans="1:9">
      <c r="A89" s="3" t="s">
        <v>2785</v>
      </c>
      <c r="B89" t="s">
        <v>1194</v>
      </c>
      <c r="C89" t="s">
        <v>286</v>
      </c>
      <c r="D89" t="s">
        <v>169</v>
      </c>
      <c r="E89" t="s">
        <v>330</v>
      </c>
      <c r="F89" t="s">
        <v>3149</v>
      </c>
      <c r="G89" s="24">
        <f t="shared" si="2"/>
        <v>1.5286153846153845</v>
      </c>
      <c r="H89" s="24">
        <v>1528.6153846153845</v>
      </c>
      <c r="I89">
        <v>2017</v>
      </c>
    </row>
    <row r="90" spans="1:9">
      <c r="A90" s="3" t="s">
        <v>2806</v>
      </c>
      <c r="B90" t="s">
        <v>1189</v>
      </c>
      <c r="C90" t="s">
        <v>286</v>
      </c>
      <c r="D90" t="s">
        <v>169</v>
      </c>
      <c r="E90" t="s">
        <v>330</v>
      </c>
      <c r="F90" t="s">
        <v>3153</v>
      </c>
      <c r="G90" s="24">
        <f t="shared" si="2"/>
        <v>1.5353846153846153</v>
      </c>
      <c r="H90" s="24">
        <v>1535.3846153846152</v>
      </c>
      <c r="I90">
        <v>2017</v>
      </c>
    </row>
    <row r="91" spans="1:9">
      <c r="A91" s="3" t="s">
        <v>1264</v>
      </c>
      <c r="B91" t="s">
        <v>1265</v>
      </c>
      <c r="C91" t="s">
        <v>286</v>
      </c>
      <c r="D91" t="s">
        <v>105</v>
      </c>
      <c r="E91" t="s">
        <v>331</v>
      </c>
      <c r="G91" s="24">
        <f t="shared" si="2"/>
        <v>1.1538461538461539E-2</v>
      </c>
      <c r="H91" s="24">
        <v>11.538461538461538</v>
      </c>
      <c r="I91">
        <v>2018</v>
      </c>
    </row>
    <row r="92" spans="1:9">
      <c r="A92" s="3" t="s">
        <v>2801</v>
      </c>
      <c r="B92" t="s">
        <v>1182</v>
      </c>
      <c r="C92" t="s">
        <v>286</v>
      </c>
      <c r="D92" t="s">
        <v>169</v>
      </c>
      <c r="E92" t="s">
        <v>330</v>
      </c>
      <c r="F92" t="s">
        <v>3151</v>
      </c>
      <c r="G92" s="24">
        <f t="shared" si="2"/>
        <v>5.4399999999999997E-2</v>
      </c>
      <c r="H92" s="24">
        <v>54.4</v>
      </c>
      <c r="I92">
        <v>2018</v>
      </c>
    </row>
    <row r="93" spans="1:9">
      <c r="A93" s="3" t="s">
        <v>2826</v>
      </c>
      <c r="B93" t="s">
        <v>1195</v>
      </c>
      <c r="C93" t="s">
        <v>286</v>
      </c>
      <c r="D93" t="s">
        <v>169</v>
      </c>
      <c r="E93" t="s">
        <v>330</v>
      </c>
      <c r="F93" t="s">
        <v>3155</v>
      </c>
      <c r="G93" s="24">
        <f t="shared" si="2"/>
        <v>7.4976923076923066E-2</v>
      </c>
      <c r="H93" s="24">
        <v>74.976923076923072</v>
      </c>
      <c r="I93">
        <v>2018</v>
      </c>
    </row>
    <row r="94" spans="1:9">
      <c r="A94" s="3" t="s">
        <v>2803</v>
      </c>
      <c r="B94" t="s">
        <v>1195</v>
      </c>
      <c r="C94" t="s">
        <v>286</v>
      </c>
      <c r="D94" t="s">
        <v>169</v>
      </c>
      <c r="E94" t="s">
        <v>330</v>
      </c>
      <c r="F94" t="s">
        <v>3152</v>
      </c>
      <c r="G94" s="24">
        <f t="shared" si="2"/>
        <v>7.4999999999999997E-2</v>
      </c>
      <c r="H94" s="24">
        <v>75</v>
      </c>
      <c r="I94">
        <v>2018</v>
      </c>
    </row>
    <row r="95" spans="1:9">
      <c r="A95" s="3" t="s">
        <v>2802</v>
      </c>
      <c r="B95" t="s">
        <v>1186</v>
      </c>
      <c r="C95" t="s">
        <v>286</v>
      </c>
      <c r="D95" t="s">
        <v>169</v>
      </c>
      <c r="E95" t="s">
        <v>330</v>
      </c>
      <c r="F95" t="s">
        <v>3151</v>
      </c>
      <c r="G95" s="24">
        <f t="shared" si="2"/>
        <v>7.6923076923076913E-2</v>
      </c>
      <c r="H95" s="24">
        <v>76.92307692307692</v>
      </c>
      <c r="I95">
        <v>2018</v>
      </c>
    </row>
    <row r="96" spans="1:9">
      <c r="A96" s="3" t="s">
        <v>1259</v>
      </c>
      <c r="B96" t="s">
        <v>1260</v>
      </c>
      <c r="C96" t="s">
        <v>286</v>
      </c>
      <c r="D96" t="s">
        <v>1257</v>
      </c>
      <c r="E96" t="s">
        <v>330</v>
      </c>
      <c r="F96" t="s">
        <v>3149</v>
      </c>
      <c r="G96" s="24">
        <f t="shared" si="2"/>
        <v>0.38153846153846155</v>
      </c>
      <c r="H96" s="24">
        <v>381.53846153846155</v>
      </c>
      <c r="I96">
        <v>2018</v>
      </c>
    </row>
    <row r="97" spans="1:9">
      <c r="A97" s="3" t="s">
        <v>2790</v>
      </c>
      <c r="B97" t="s">
        <v>1195</v>
      </c>
      <c r="C97" t="s">
        <v>286</v>
      </c>
      <c r="D97" t="s">
        <v>169</v>
      </c>
      <c r="E97" t="s">
        <v>330</v>
      </c>
      <c r="F97" t="s">
        <v>3149</v>
      </c>
      <c r="G97" s="24">
        <f t="shared" si="2"/>
        <v>1.5265384615384614</v>
      </c>
      <c r="H97" s="24">
        <v>1526.5384615384614</v>
      </c>
      <c r="I97">
        <v>2018</v>
      </c>
    </row>
    <row r="98" spans="1:9">
      <c r="A98" s="3" t="s">
        <v>1268</v>
      </c>
      <c r="B98" t="s">
        <v>1269</v>
      </c>
      <c r="C98" t="s">
        <v>286</v>
      </c>
      <c r="D98" t="s">
        <v>1257</v>
      </c>
      <c r="E98" t="s">
        <v>330</v>
      </c>
      <c r="F98" t="s">
        <v>3149</v>
      </c>
      <c r="G98" s="24">
        <f t="shared" si="2"/>
        <v>1.5284615384615383</v>
      </c>
      <c r="H98" s="24">
        <v>1528.4615384615383</v>
      </c>
      <c r="I98">
        <v>2018</v>
      </c>
    </row>
    <row r="99" spans="1:9">
      <c r="A99" s="3" t="s">
        <v>2788</v>
      </c>
      <c r="B99" t="s">
        <v>628</v>
      </c>
      <c r="C99" t="s">
        <v>286</v>
      </c>
      <c r="D99" t="s">
        <v>169</v>
      </c>
      <c r="E99" t="s">
        <v>330</v>
      </c>
      <c r="F99" t="s">
        <v>3149</v>
      </c>
      <c r="G99" s="24">
        <f t="shared" ref="G99:G130" si="3">H99/1000</f>
        <v>1.5286153846153845</v>
      </c>
      <c r="H99" s="24">
        <v>1528.6153846153845</v>
      </c>
      <c r="I99">
        <v>2018</v>
      </c>
    </row>
    <row r="100" spans="1:9">
      <c r="A100" s="3" t="s">
        <v>2789</v>
      </c>
      <c r="B100" t="s">
        <v>1189</v>
      </c>
      <c r="C100" t="s">
        <v>286</v>
      </c>
      <c r="D100" t="s">
        <v>169</v>
      </c>
      <c r="E100" t="s">
        <v>330</v>
      </c>
      <c r="F100" t="s">
        <v>3149</v>
      </c>
      <c r="G100" s="24">
        <f t="shared" si="3"/>
        <v>1.5286153846153845</v>
      </c>
      <c r="H100" s="24">
        <v>1528.6153846153845</v>
      </c>
      <c r="I100">
        <v>2018</v>
      </c>
    </row>
    <row r="101" spans="1:9">
      <c r="A101" s="3" t="s">
        <v>2791</v>
      </c>
      <c r="B101" t="s">
        <v>1189</v>
      </c>
      <c r="C101" t="s">
        <v>286</v>
      </c>
      <c r="D101" t="s">
        <v>169</v>
      </c>
      <c r="E101" t="s">
        <v>330</v>
      </c>
      <c r="F101" t="s">
        <v>3071</v>
      </c>
      <c r="G101" s="24">
        <f t="shared" si="3"/>
        <v>1.5346153846153845</v>
      </c>
      <c r="H101" s="24">
        <v>1534.6153846153845</v>
      </c>
      <c r="I101">
        <v>2018</v>
      </c>
    </row>
    <row r="102" spans="1:9">
      <c r="A102" s="3" t="s">
        <v>2809</v>
      </c>
      <c r="B102" t="s">
        <v>1199</v>
      </c>
      <c r="C102" t="s">
        <v>286</v>
      </c>
      <c r="D102" t="s">
        <v>169</v>
      </c>
      <c r="E102" t="s">
        <v>330</v>
      </c>
      <c r="F102" t="s">
        <v>3154</v>
      </c>
      <c r="G102" s="24">
        <f t="shared" si="3"/>
        <v>1.5362307692307691</v>
      </c>
      <c r="H102" s="24">
        <v>1536.2307692307691</v>
      </c>
      <c r="I102">
        <v>2018</v>
      </c>
    </row>
    <row r="103" spans="1:9">
      <c r="A103" s="3" t="s">
        <v>2792</v>
      </c>
      <c r="B103" t="s">
        <v>1189</v>
      </c>
      <c r="C103" t="s">
        <v>286</v>
      </c>
      <c r="D103" t="s">
        <v>169</v>
      </c>
      <c r="E103" t="s">
        <v>330</v>
      </c>
      <c r="F103" t="s">
        <v>3071</v>
      </c>
      <c r="G103" s="24">
        <f t="shared" si="3"/>
        <v>1.5380769230769231</v>
      </c>
      <c r="H103" s="24">
        <v>1538.0769230769231</v>
      </c>
      <c r="I103">
        <v>2018</v>
      </c>
    </row>
    <row r="104" spans="1:9">
      <c r="A104" s="3" t="s">
        <v>2793</v>
      </c>
      <c r="B104" t="s">
        <v>1186</v>
      </c>
      <c r="C104" t="s">
        <v>286</v>
      </c>
      <c r="D104" t="s">
        <v>169</v>
      </c>
      <c r="E104" t="s">
        <v>330</v>
      </c>
      <c r="F104" t="s">
        <v>3150</v>
      </c>
      <c r="G104" s="24">
        <f t="shared" si="3"/>
        <v>1.5380769230769231</v>
      </c>
      <c r="H104" s="24">
        <v>1538.0769230769231</v>
      </c>
      <c r="I104">
        <v>2018</v>
      </c>
    </row>
    <row r="105" spans="1:9">
      <c r="A105" s="3" t="s">
        <v>2794</v>
      </c>
      <c r="B105" t="s">
        <v>1189</v>
      </c>
      <c r="C105" t="s">
        <v>286</v>
      </c>
      <c r="D105" t="s">
        <v>169</v>
      </c>
      <c r="E105" t="s">
        <v>330</v>
      </c>
      <c r="F105" t="s">
        <v>3150</v>
      </c>
      <c r="G105" s="24">
        <f t="shared" si="3"/>
        <v>1.5380769230769231</v>
      </c>
      <c r="H105" s="24">
        <v>1538.0769230769231</v>
      </c>
      <c r="I105">
        <v>2018</v>
      </c>
    </row>
    <row r="106" spans="1:9">
      <c r="A106" s="3" t="s">
        <v>2795</v>
      </c>
      <c r="B106" t="s">
        <v>1189</v>
      </c>
      <c r="C106" t="s">
        <v>286</v>
      </c>
      <c r="D106" t="s">
        <v>169</v>
      </c>
      <c r="E106" t="s">
        <v>330</v>
      </c>
      <c r="F106" t="s">
        <v>3150</v>
      </c>
      <c r="G106" s="24">
        <f t="shared" si="3"/>
        <v>1.5380769230769231</v>
      </c>
      <c r="H106" s="24">
        <v>1538.0769230769231</v>
      </c>
      <c r="I106">
        <v>2018</v>
      </c>
    </row>
    <row r="107" spans="1:9">
      <c r="A107" s="3" t="s">
        <v>2796</v>
      </c>
      <c r="B107" t="s">
        <v>1196</v>
      </c>
      <c r="C107" t="s">
        <v>286</v>
      </c>
      <c r="D107" t="s">
        <v>169</v>
      </c>
      <c r="E107" t="s">
        <v>330</v>
      </c>
      <c r="F107" t="s">
        <v>3071</v>
      </c>
      <c r="G107" s="24">
        <f t="shared" si="3"/>
        <v>1.5380769230769231</v>
      </c>
      <c r="H107" s="24">
        <v>1538.0769230769231</v>
      </c>
      <c r="I107">
        <v>2018</v>
      </c>
    </row>
    <row r="108" spans="1:9">
      <c r="A108" s="3" t="s">
        <v>2797</v>
      </c>
      <c r="B108" t="s">
        <v>1189</v>
      </c>
      <c r="C108" t="s">
        <v>286</v>
      </c>
      <c r="D108" t="s">
        <v>169</v>
      </c>
      <c r="E108" t="s">
        <v>330</v>
      </c>
      <c r="F108" t="s">
        <v>3071</v>
      </c>
      <c r="G108" s="24">
        <f t="shared" si="3"/>
        <v>1.5380769230769231</v>
      </c>
      <c r="H108" s="24">
        <v>1538.0769230769231</v>
      </c>
      <c r="I108">
        <v>2018</v>
      </c>
    </row>
    <row r="109" spans="1:9">
      <c r="A109" s="3" t="s">
        <v>2798</v>
      </c>
      <c r="B109" t="s">
        <v>1189</v>
      </c>
      <c r="C109" t="s">
        <v>286</v>
      </c>
      <c r="D109" t="s">
        <v>169</v>
      </c>
      <c r="E109" t="s">
        <v>330</v>
      </c>
      <c r="F109" t="s">
        <v>3071</v>
      </c>
      <c r="G109" s="24">
        <f t="shared" si="3"/>
        <v>1.5380769230769231</v>
      </c>
      <c r="H109" s="24">
        <v>1538.0769230769231</v>
      </c>
      <c r="I109">
        <v>2018</v>
      </c>
    </row>
    <row r="110" spans="1:9">
      <c r="A110" s="3" t="s">
        <v>2805</v>
      </c>
      <c r="B110" t="s">
        <v>1187</v>
      </c>
      <c r="C110" t="s">
        <v>286</v>
      </c>
      <c r="D110" t="s">
        <v>169</v>
      </c>
      <c r="E110" t="s">
        <v>330</v>
      </c>
      <c r="F110" t="s">
        <v>3032</v>
      </c>
      <c r="G110" s="24">
        <f t="shared" si="3"/>
        <v>1.5384615384615383</v>
      </c>
      <c r="H110" s="24">
        <v>1538.4615384615383</v>
      </c>
      <c r="I110">
        <v>2018</v>
      </c>
    </row>
    <row r="111" spans="1:9">
      <c r="A111" s="3" t="s">
        <v>2800</v>
      </c>
      <c r="B111" t="s">
        <v>1182</v>
      </c>
      <c r="C111" t="s">
        <v>286</v>
      </c>
      <c r="D111" t="s">
        <v>169</v>
      </c>
      <c r="E111" t="s">
        <v>330</v>
      </c>
      <c r="F111" t="s">
        <v>3151</v>
      </c>
      <c r="G111" s="24">
        <f t="shared" si="3"/>
        <v>5.3092307692307682E-2</v>
      </c>
      <c r="H111" s="24">
        <v>53.092307692307685</v>
      </c>
      <c r="I111">
        <v>2019</v>
      </c>
    </row>
    <row r="112" spans="1:9">
      <c r="A112" s="3" t="s">
        <v>2804</v>
      </c>
      <c r="B112" t="s">
        <v>1197</v>
      </c>
      <c r="C112" t="s">
        <v>286</v>
      </c>
      <c r="D112" t="s">
        <v>169</v>
      </c>
      <c r="E112" t="s">
        <v>330</v>
      </c>
      <c r="F112" t="s">
        <v>3151</v>
      </c>
      <c r="G112" s="24">
        <f t="shared" si="3"/>
        <v>7.6923076923076913E-2</v>
      </c>
      <c r="H112" s="24">
        <v>76.92307692307692</v>
      </c>
      <c r="I112">
        <v>2019</v>
      </c>
    </row>
    <row r="113" spans="1:9">
      <c r="A113" s="3" t="s">
        <v>2811</v>
      </c>
      <c r="B113" t="s">
        <v>1189</v>
      </c>
      <c r="C113" t="s">
        <v>286</v>
      </c>
      <c r="D113" t="s">
        <v>169</v>
      </c>
      <c r="E113" t="s">
        <v>330</v>
      </c>
      <c r="F113" t="s">
        <v>3236</v>
      </c>
      <c r="G113" s="24">
        <f t="shared" si="3"/>
        <v>0.38250000000000001</v>
      </c>
      <c r="H113" s="24">
        <v>382.5</v>
      </c>
      <c r="I113">
        <v>2019</v>
      </c>
    </row>
    <row r="114" spans="1:9">
      <c r="A114" s="3" t="s">
        <v>2812</v>
      </c>
      <c r="B114" t="s">
        <v>1182</v>
      </c>
      <c r="C114" t="s">
        <v>286</v>
      </c>
      <c r="D114" t="s">
        <v>169</v>
      </c>
      <c r="E114" t="s">
        <v>330</v>
      </c>
      <c r="F114" t="s">
        <v>3236</v>
      </c>
      <c r="G114" s="24">
        <f t="shared" si="3"/>
        <v>0.76500000000000001</v>
      </c>
      <c r="H114" s="24">
        <v>765</v>
      </c>
      <c r="I114">
        <v>2019</v>
      </c>
    </row>
    <row r="115" spans="1:9">
      <c r="A115" s="3" t="s">
        <v>2825</v>
      </c>
      <c r="B115" t="s">
        <v>1189</v>
      </c>
      <c r="C115" t="s">
        <v>286</v>
      </c>
      <c r="D115" t="s">
        <v>169</v>
      </c>
      <c r="E115" t="s">
        <v>330</v>
      </c>
      <c r="F115" t="s">
        <v>3236</v>
      </c>
      <c r="G115" s="24">
        <f t="shared" si="3"/>
        <v>0.7695384615384615</v>
      </c>
      <c r="H115" s="24">
        <v>769.53846153846155</v>
      </c>
      <c r="I115">
        <v>2019</v>
      </c>
    </row>
    <row r="116" spans="1:9">
      <c r="A116" s="3" t="s">
        <v>2819</v>
      </c>
      <c r="B116" t="s">
        <v>1195</v>
      </c>
      <c r="C116" t="s">
        <v>286</v>
      </c>
      <c r="D116" t="s">
        <v>169</v>
      </c>
      <c r="E116" t="s">
        <v>330</v>
      </c>
      <c r="F116" t="s">
        <v>3154</v>
      </c>
      <c r="G116" s="24">
        <f t="shared" si="3"/>
        <v>0.91076923076923066</v>
      </c>
      <c r="H116" s="24">
        <v>910.76923076923072</v>
      </c>
      <c r="I116">
        <v>2019</v>
      </c>
    </row>
    <row r="117" spans="1:9">
      <c r="A117" s="3" t="s">
        <v>2824</v>
      </c>
      <c r="B117" t="s">
        <v>1195</v>
      </c>
      <c r="C117" t="s">
        <v>286</v>
      </c>
      <c r="D117" t="s">
        <v>169</v>
      </c>
      <c r="E117" t="s">
        <v>330</v>
      </c>
      <c r="F117" t="s">
        <v>3236</v>
      </c>
      <c r="G117" s="24">
        <f t="shared" si="3"/>
        <v>1.2561230769230769</v>
      </c>
      <c r="H117" s="24">
        <v>1256.123076923077</v>
      </c>
      <c r="I117">
        <v>2019</v>
      </c>
    </row>
    <row r="118" spans="1:9">
      <c r="A118" s="3" t="s">
        <v>2835</v>
      </c>
      <c r="B118" t="s">
        <v>1189</v>
      </c>
      <c r="C118" t="s">
        <v>286</v>
      </c>
      <c r="D118" t="s">
        <v>169</v>
      </c>
      <c r="E118" t="s">
        <v>330</v>
      </c>
      <c r="F118" t="s">
        <v>3518</v>
      </c>
      <c r="G118" s="24">
        <f t="shared" si="3"/>
        <v>1.5</v>
      </c>
      <c r="H118" s="24">
        <v>1500</v>
      </c>
      <c r="I118">
        <v>2019</v>
      </c>
    </row>
    <row r="119" spans="1:9">
      <c r="A119" s="3" t="s">
        <v>2823</v>
      </c>
      <c r="B119" t="s">
        <v>1188</v>
      </c>
      <c r="C119" t="s">
        <v>286</v>
      </c>
      <c r="D119" t="s">
        <v>169</v>
      </c>
      <c r="E119" t="s">
        <v>330</v>
      </c>
      <c r="F119" t="s">
        <v>3236</v>
      </c>
      <c r="G119" s="24">
        <f t="shared" si="3"/>
        <v>1.5335999999999999</v>
      </c>
      <c r="H119" s="24">
        <v>1533.6</v>
      </c>
      <c r="I119">
        <v>2019</v>
      </c>
    </row>
    <row r="120" spans="1:9">
      <c r="A120" s="3" t="s">
        <v>2813</v>
      </c>
      <c r="B120" t="s">
        <v>1200</v>
      </c>
      <c r="C120" t="s">
        <v>286</v>
      </c>
      <c r="D120" t="s">
        <v>169</v>
      </c>
      <c r="E120" t="s">
        <v>330</v>
      </c>
      <c r="F120" t="s">
        <v>3236</v>
      </c>
      <c r="G120" s="24">
        <f t="shared" si="3"/>
        <v>1.5344999999999998</v>
      </c>
      <c r="H120" s="24">
        <v>1534.4999999999998</v>
      </c>
      <c r="I120">
        <v>2019</v>
      </c>
    </row>
    <row r="121" spans="1:9">
      <c r="A121" s="3" t="s">
        <v>2827</v>
      </c>
      <c r="B121" t="s">
        <v>1189</v>
      </c>
      <c r="C121" t="s">
        <v>286</v>
      </c>
      <c r="D121" t="s">
        <v>169</v>
      </c>
      <c r="E121" t="s">
        <v>330</v>
      </c>
      <c r="F121" t="s">
        <v>3236</v>
      </c>
      <c r="G121" s="24">
        <f t="shared" si="3"/>
        <v>1.5344999999999998</v>
      </c>
      <c r="H121" s="24">
        <v>1534.4999999999998</v>
      </c>
      <c r="I121">
        <v>2019</v>
      </c>
    </row>
    <row r="122" spans="1:9">
      <c r="A122" s="3" t="s">
        <v>2828</v>
      </c>
      <c r="B122" t="s">
        <v>1189</v>
      </c>
      <c r="C122" t="s">
        <v>286</v>
      </c>
      <c r="D122" t="s">
        <v>169</v>
      </c>
      <c r="E122" t="s">
        <v>330</v>
      </c>
      <c r="F122" t="s">
        <v>3236</v>
      </c>
      <c r="G122" s="24">
        <f t="shared" si="3"/>
        <v>1.5344999999999998</v>
      </c>
      <c r="H122" s="24">
        <v>1534.4999999999998</v>
      </c>
      <c r="I122">
        <v>2019</v>
      </c>
    </row>
    <row r="123" spans="1:9">
      <c r="A123" s="3" t="s">
        <v>2829</v>
      </c>
      <c r="B123" t="s">
        <v>1189</v>
      </c>
      <c r="C123" t="s">
        <v>286</v>
      </c>
      <c r="D123" t="s">
        <v>169</v>
      </c>
      <c r="E123" t="s">
        <v>330</v>
      </c>
      <c r="F123" t="s">
        <v>3236</v>
      </c>
      <c r="G123" s="24">
        <f t="shared" si="3"/>
        <v>1.5344999999999998</v>
      </c>
      <c r="H123" s="24">
        <v>1534.4999999999998</v>
      </c>
      <c r="I123">
        <v>2019</v>
      </c>
    </row>
    <row r="124" spans="1:9">
      <c r="A124" s="3" t="s">
        <v>2807</v>
      </c>
      <c r="B124" t="s">
        <v>1198</v>
      </c>
      <c r="C124" t="s">
        <v>286</v>
      </c>
      <c r="D124" t="s">
        <v>169</v>
      </c>
      <c r="E124" t="s">
        <v>330</v>
      </c>
      <c r="F124" t="s">
        <v>3154</v>
      </c>
      <c r="G124" s="24">
        <f t="shared" si="3"/>
        <v>1.5362307692307691</v>
      </c>
      <c r="H124" s="24">
        <v>1536.2307692307691</v>
      </c>
      <c r="I124">
        <v>2019</v>
      </c>
    </row>
    <row r="125" spans="1:9">
      <c r="A125" s="3" t="s">
        <v>2808</v>
      </c>
      <c r="B125" t="s">
        <v>1189</v>
      </c>
      <c r="C125" t="s">
        <v>286</v>
      </c>
      <c r="D125" t="s">
        <v>169</v>
      </c>
      <c r="E125" t="s">
        <v>330</v>
      </c>
      <c r="F125" t="s">
        <v>3154</v>
      </c>
      <c r="G125" s="24">
        <f t="shared" si="3"/>
        <v>1.5362307692307691</v>
      </c>
      <c r="H125" s="24">
        <v>1536.2307692307691</v>
      </c>
      <c r="I125">
        <v>2019</v>
      </c>
    </row>
    <row r="126" spans="1:9">
      <c r="A126" s="3" t="s">
        <v>2810</v>
      </c>
      <c r="B126" t="s">
        <v>1200</v>
      </c>
      <c r="C126" t="s">
        <v>286</v>
      </c>
      <c r="D126" t="s">
        <v>169</v>
      </c>
      <c r="E126" t="s">
        <v>330</v>
      </c>
      <c r="F126" t="s">
        <v>3154</v>
      </c>
      <c r="G126" s="24">
        <f t="shared" si="3"/>
        <v>1.5362307692307691</v>
      </c>
      <c r="H126" s="24">
        <v>1536.2307692307691</v>
      </c>
      <c r="I126">
        <v>2019</v>
      </c>
    </row>
    <row r="127" spans="1:9">
      <c r="A127" s="3" t="s">
        <v>2814</v>
      </c>
      <c r="B127" t="s">
        <v>1256</v>
      </c>
      <c r="C127" t="s">
        <v>286</v>
      </c>
      <c r="D127" t="s">
        <v>169</v>
      </c>
      <c r="E127" t="s">
        <v>330</v>
      </c>
      <c r="F127" t="s">
        <v>3154</v>
      </c>
      <c r="G127" s="24">
        <f t="shared" si="3"/>
        <v>1.5362307692307691</v>
      </c>
      <c r="H127" s="24">
        <v>1536.2307692307691</v>
      </c>
      <c r="I127">
        <v>2019</v>
      </c>
    </row>
    <row r="128" spans="1:9">
      <c r="A128" s="3" t="s">
        <v>2815</v>
      </c>
      <c r="B128" t="s">
        <v>1189</v>
      </c>
      <c r="C128" t="s">
        <v>286</v>
      </c>
      <c r="D128" t="s">
        <v>169</v>
      </c>
      <c r="E128" t="s">
        <v>330</v>
      </c>
      <c r="F128" t="s">
        <v>3154</v>
      </c>
      <c r="G128" s="24">
        <f t="shared" si="3"/>
        <v>1.5362307692307691</v>
      </c>
      <c r="H128" s="24">
        <v>1536.2307692307691</v>
      </c>
      <c r="I128">
        <v>2019</v>
      </c>
    </row>
    <row r="129" spans="1:9">
      <c r="A129" s="3" t="s">
        <v>2816</v>
      </c>
      <c r="B129" t="s">
        <v>1189</v>
      </c>
      <c r="C129" t="s">
        <v>286</v>
      </c>
      <c r="D129" t="s">
        <v>169</v>
      </c>
      <c r="E129" t="s">
        <v>330</v>
      </c>
      <c r="F129" t="s">
        <v>3154</v>
      </c>
      <c r="G129" s="24">
        <f t="shared" si="3"/>
        <v>1.5362307692307691</v>
      </c>
      <c r="H129" s="24">
        <v>1536.2307692307691</v>
      </c>
      <c r="I129">
        <v>2019</v>
      </c>
    </row>
    <row r="130" spans="1:9">
      <c r="A130" s="3" t="s">
        <v>2817</v>
      </c>
      <c r="B130" t="s">
        <v>1751</v>
      </c>
      <c r="C130" t="s">
        <v>286</v>
      </c>
      <c r="D130" t="s">
        <v>169</v>
      </c>
      <c r="E130" t="s">
        <v>330</v>
      </c>
      <c r="F130" t="s">
        <v>3154</v>
      </c>
      <c r="G130" s="24">
        <f t="shared" si="3"/>
        <v>1.5362307692307691</v>
      </c>
      <c r="H130" s="24">
        <v>1536.2307692307691</v>
      </c>
      <c r="I130">
        <v>2019</v>
      </c>
    </row>
    <row r="131" spans="1:9">
      <c r="A131" s="3" t="s">
        <v>2818</v>
      </c>
      <c r="B131" t="s">
        <v>1195</v>
      </c>
      <c r="C131" t="s">
        <v>286</v>
      </c>
      <c r="D131" t="s">
        <v>169</v>
      </c>
      <c r="E131" t="s">
        <v>330</v>
      </c>
      <c r="F131" t="s">
        <v>3154</v>
      </c>
      <c r="G131" s="24">
        <f t="shared" ref="G131:G162" si="4">H131/1000</f>
        <v>1.5362307692307691</v>
      </c>
      <c r="H131" s="24">
        <v>1536.2307692307691</v>
      </c>
      <c r="I131">
        <v>2019</v>
      </c>
    </row>
    <row r="132" spans="1:9">
      <c r="A132" s="3" t="s">
        <v>2820</v>
      </c>
      <c r="B132" t="s">
        <v>1182</v>
      </c>
      <c r="C132" t="s">
        <v>286</v>
      </c>
      <c r="D132" t="s">
        <v>169</v>
      </c>
      <c r="E132" t="s">
        <v>330</v>
      </c>
      <c r="F132" t="s">
        <v>3154</v>
      </c>
      <c r="G132" s="24">
        <f t="shared" si="4"/>
        <v>1.5362307692307691</v>
      </c>
      <c r="H132" s="24">
        <v>1536.2307692307691</v>
      </c>
      <c r="I132">
        <v>2019</v>
      </c>
    </row>
    <row r="133" spans="1:9">
      <c r="A133" s="3" t="s">
        <v>2822</v>
      </c>
      <c r="B133" t="s">
        <v>1182</v>
      </c>
      <c r="C133" t="s">
        <v>286</v>
      </c>
      <c r="D133" t="s">
        <v>169</v>
      </c>
      <c r="E133" t="s">
        <v>330</v>
      </c>
      <c r="F133" t="s">
        <v>3154</v>
      </c>
      <c r="G133" s="24">
        <f t="shared" si="4"/>
        <v>1.5362307692307691</v>
      </c>
      <c r="H133" s="24">
        <v>1536.2307692307691</v>
      </c>
      <c r="I133">
        <v>2019</v>
      </c>
    </row>
    <row r="134" spans="1:9">
      <c r="A134" s="3" t="s">
        <v>2821</v>
      </c>
      <c r="B134" t="s">
        <v>1198</v>
      </c>
      <c r="C134" t="s">
        <v>286</v>
      </c>
      <c r="D134" t="s">
        <v>169</v>
      </c>
      <c r="E134" t="s">
        <v>330</v>
      </c>
      <c r="F134" t="s">
        <v>3032</v>
      </c>
      <c r="G134" s="24">
        <f t="shared" si="4"/>
        <v>1.5372307692307692</v>
      </c>
      <c r="H134" s="24">
        <v>1537.2307692307693</v>
      </c>
      <c r="I134">
        <v>2019</v>
      </c>
    </row>
    <row r="135" spans="1:9">
      <c r="A135" s="3" t="s">
        <v>2837</v>
      </c>
      <c r="B135" t="s">
        <v>1199</v>
      </c>
      <c r="C135" t="s">
        <v>286</v>
      </c>
      <c r="D135" t="s">
        <v>169</v>
      </c>
      <c r="E135" t="s">
        <v>330</v>
      </c>
      <c r="F135" t="s">
        <v>3518</v>
      </c>
      <c r="G135" s="24">
        <f t="shared" si="4"/>
        <v>1.56</v>
      </c>
      <c r="H135" s="24">
        <v>1560</v>
      </c>
      <c r="I135">
        <v>2019</v>
      </c>
    </row>
    <row r="136" spans="1:9">
      <c r="A136" s="3" t="s">
        <v>3580</v>
      </c>
      <c r="B136" t="s">
        <v>1267</v>
      </c>
      <c r="C136" t="s">
        <v>286</v>
      </c>
      <c r="D136" t="s">
        <v>106</v>
      </c>
      <c r="E136" t="s">
        <v>331</v>
      </c>
      <c r="F136" t="s">
        <v>3165</v>
      </c>
      <c r="G136" s="24">
        <f t="shared" si="4"/>
        <v>5.4</v>
      </c>
      <c r="H136" s="24">
        <v>5400</v>
      </c>
      <c r="I136">
        <v>2019</v>
      </c>
    </row>
    <row r="137" spans="1:9">
      <c r="A137" s="3" t="s">
        <v>3586</v>
      </c>
      <c r="B137" t="s">
        <v>1184</v>
      </c>
      <c r="C137" t="s">
        <v>286</v>
      </c>
      <c r="D137" t="s">
        <v>169</v>
      </c>
      <c r="E137" t="s">
        <v>330</v>
      </c>
      <c r="F137" t="s">
        <v>3164</v>
      </c>
      <c r="G137" s="24">
        <f t="shared" si="4"/>
        <v>0.48332307692307697</v>
      </c>
      <c r="H137" s="24">
        <v>483.32307692307694</v>
      </c>
      <c r="I137">
        <v>2020</v>
      </c>
    </row>
    <row r="138" spans="1:9">
      <c r="A138" s="3" t="s">
        <v>2836</v>
      </c>
      <c r="B138" t="s">
        <v>2446</v>
      </c>
      <c r="C138" t="s">
        <v>286</v>
      </c>
      <c r="D138" t="s">
        <v>169</v>
      </c>
      <c r="E138" t="s">
        <v>330</v>
      </c>
      <c r="F138" t="s">
        <v>3519</v>
      </c>
      <c r="G138" s="24">
        <f t="shared" si="4"/>
        <v>0.79</v>
      </c>
      <c r="H138" s="24">
        <v>790</v>
      </c>
      <c r="I138">
        <v>2020</v>
      </c>
    </row>
    <row r="139" spans="1:9">
      <c r="A139" s="3" t="s">
        <v>2385</v>
      </c>
      <c r="B139" t="s">
        <v>2386</v>
      </c>
      <c r="C139" t="s">
        <v>286</v>
      </c>
      <c r="D139" t="s">
        <v>97</v>
      </c>
      <c r="E139" t="s">
        <v>331</v>
      </c>
      <c r="F139" t="s">
        <v>3164</v>
      </c>
      <c r="G139" s="24">
        <f t="shared" si="4"/>
        <v>0.90030769230769236</v>
      </c>
      <c r="H139" s="24">
        <v>900.30769230769238</v>
      </c>
      <c r="I139">
        <v>2020</v>
      </c>
    </row>
    <row r="140" spans="1:9">
      <c r="A140" s="3" t="s">
        <v>2847</v>
      </c>
      <c r="B140" t="s">
        <v>2848</v>
      </c>
      <c r="C140" t="s">
        <v>286</v>
      </c>
      <c r="D140" t="s">
        <v>169</v>
      </c>
      <c r="E140" t="s">
        <v>330</v>
      </c>
      <c r="F140" t="s">
        <v>3520</v>
      </c>
      <c r="G140" s="24">
        <f t="shared" si="4"/>
        <v>1</v>
      </c>
      <c r="H140" s="24">
        <v>1000</v>
      </c>
      <c r="I140">
        <v>2020</v>
      </c>
    </row>
    <row r="141" spans="1:9">
      <c r="A141" s="3" t="s">
        <v>2832</v>
      </c>
      <c r="B141" t="s">
        <v>2833</v>
      </c>
      <c r="C141" t="s">
        <v>286</v>
      </c>
      <c r="D141" t="s">
        <v>169</v>
      </c>
      <c r="E141" t="s">
        <v>330</v>
      </c>
      <c r="F141" t="s">
        <v>3032</v>
      </c>
      <c r="G141" s="24">
        <f t="shared" si="4"/>
        <v>1.5</v>
      </c>
      <c r="H141" s="24">
        <v>1500</v>
      </c>
      <c r="I141">
        <v>2020</v>
      </c>
    </row>
    <row r="142" spans="1:9">
      <c r="A142" s="3" t="s">
        <v>2844</v>
      </c>
      <c r="B142" t="s">
        <v>1189</v>
      </c>
      <c r="C142" t="s">
        <v>286</v>
      </c>
      <c r="D142" t="s">
        <v>169</v>
      </c>
      <c r="E142" t="s">
        <v>330</v>
      </c>
      <c r="F142" t="s">
        <v>3154</v>
      </c>
      <c r="G142" s="24">
        <f t="shared" si="4"/>
        <v>1.5</v>
      </c>
      <c r="H142" s="24">
        <v>1500</v>
      </c>
      <c r="I142">
        <v>2020</v>
      </c>
    </row>
    <row r="143" spans="1:9">
      <c r="A143" s="3" t="s">
        <v>2849</v>
      </c>
      <c r="B143" t="s">
        <v>1189</v>
      </c>
      <c r="C143" t="s">
        <v>286</v>
      </c>
      <c r="D143" t="s">
        <v>169</v>
      </c>
      <c r="E143" t="s">
        <v>330</v>
      </c>
      <c r="F143" t="s">
        <v>3154</v>
      </c>
      <c r="G143" s="24">
        <f t="shared" si="4"/>
        <v>1.5</v>
      </c>
      <c r="H143" s="24">
        <v>1500</v>
      </c>
      <c r="I143">
        <v>2020</v>
      </c>
    </row>
    <row r="144" spans="1:9">
      <c r="A144" s="3" t="s">
        <v>2387</v>
      </c>
      <c r="B144" t="s">
        <v>1258</v>
      </c>
      <c r="C144" t="s">
        <v>286</v>
      </c>
      <c r="D144" t="s">
        <v>1257</v>
      </c>
      <c r="E144" t="s">
        <v>330</v>
      </c>
      <c r="F144" t="s">
        <v>3164</v>
      </c>
      <c r="G144" s="24">
        <f t="shared" si="4"/>
        <v>1.5355576923076921</v>
      </c>
      <c r="H144" s="24">
        <v>1535.5576923076922</v>
      </c>
      <c r="I144">
        <v>2020</v>
      </c>
    </row>
    <row r="145" spans="1:9">
      <c r="A145" s="3" t="s">
        <v>2830</v>
      </c>
      <c r="B145" t="s">
        <v>2034</v>
      </c>
      <c r="C145" t="s">
        <v>286</v>
      </c>
      <c r="D145" t="s">
        <v>169</v>
      </c>
      <c r="E145" t="s">
        <v>330</v>
      </c>
      <c r="F145" t="s">
        <v>3236</v>
      </c>
      <c r="G145" s="24">
        <f t="shared" si="4"/>
        <v>1.5384615384615383</v>
      </c>
      <c r="H145" s="24">
        <v>1538.4615384615383</v>
      </c>
      <c r="I145">
        <v>2020</v>
      </c>
    </row>
    <row r="146" spans="1:9">
      <c r="A146" s="3" t="s">
        <v>2834</v>
      </c>
      <c r="B146" t="s">
        <v>1198</v>
      </c>
      <c r="C146" t="s">
        <v>286</v>
      </c>
      <c r="D146" t="s">
        <v>169</v>
      </c>
      <c r="E146" t="s">
        <v>330</v>
      </c>
      <c r="F146" t="s">
        <v>3032</v>
      </c>
      <c r="G146" s="24">
        <f t="shared" si="4"/>
        <v>1.56</v>
      </c>
      <c r="H146" s="24">
        <v>1560</v>
      </c>
      <c r="I146">
        <v>2020</v>
      </c>
    </row>
    <row r="147" spans="1:9">
      <c r="A147" s="3" t="s">
        <v>2831</v>
      </c>
      <c r="B147" t="s">
        <v>1184</v>
      </c>
      <c r="C147" t="s">
        <v>286</v>
      </c>
      <c r="D147" t="s">
        <v>169</v>
      </c>
      <c r="E147" t="s">
        <v>330</v>
      </c>
      <c r="F147" t="s">
        <v>3164</v>
      </c>
      <c r="G147" s="24">
        <f t="shared" si="4"/>
        <v>7.6499999999999999E-2</v>
      </c>
      <c r="H147" s="24">
        <v>76.5</v>
      </c>
      <c r="I147">
        <v>2021</v>
      </c>
    </row>
    <row r="148" spans="1:9">
      <c r="A148" s="3" t="s">
        <v>2838</v>
      </c>
      <c r="B148" t="s">
        <v>1488</v>
      </c>
      <c r="C148" t="s">
        <v>286</v>
      </c>
      <c r="D148" t="s">
        <v>169</v>
      </c>
      <c r="E148" t="s">
        <v>330</v>
      </c>
      <c r="F148" t="s">
        <v>3168</v>
      </c>
      <c r="G148" s="24">
        <f t="shared" si="4"/>
        <v>0.6</v>
      </c>
      <c r="H148" s="24">
        <v>600</v>
      </c>
      <c r="I148">
        <v>2021</v>
      </c>
    </row>
    <row r="149" spans="1:9">
      <c r="A149" s="3" t="s">
        <v>2855</v>
      </c>
      <c r="B149" t="s">
        <v>628</v>
      </c>
      <c r="C149" t="s">
        <v>286</v>
      </c>
      <c r="D149" t="s">
        <v>169</v>
      </c>
      <c r="E149" t="s">
        <v>330</v>
      </c>
      <c r="F149" t="s">
        <v>3168</v>
      </c>
      <c r="G149" s="24">
        <f t="shared" si="4"/>
        <v>0.72</v>
      </c>
      <c r="H149" s="24">
        <v>720</v>
      </c>
      <c r="I149">
        <v>2021</v>
      </c>
    </row>
    <row r="150" spans="1:9">
      <c r="A150" s="3" t="s">
        <v>2841</v>
      </c>
      <c r="B150" t="s">
        <v>1488</v>
      </c>
      <c r="C150" t="s">
        <v>286</v>
      </c>
      <c r="D150" t="s">
        <v>169</v>
      </c>
      <c r="E150" t="s">
        <v>330</v>
      </c>
      <c r="F150" t="s">
        <v>3168</v>
      </c>
      <c r="G150" s="24">
        <f t="shared" si="4"/>
        <v>0.75</v>
      </c>
      <c r="H150" s="24">
        <v>750</v>
      </c>
      <c r="I150">
        <v>2021</v>
      </c>
    </row>
    <row r="151" spans="1:9">
      <c r="A151" s="3" t="s">
        <v>2839</v>
      </c>
      <c r="B151" t="s">
        <v>2840</v>
      </c>
      <c r="C151" t="s">
        <v>286</v>
      </c>
      <c r="D151" t="s">
        <v>169</v>
      </c>
      <c r="E151" t="s">
        <v>330</v>
      </c>
      <c r="F151" t="s">
        <v>3168</v>
      </c>
      <c r="G151" s="24">
        <f t="shared" si="4"/>
        <v>1.5</v>
      </c>
      <c r="H151" s="24">
        <v>1500</v>
      </c>
      <c r="I151">
        <v>2021</v>
      </c>
    </row>
    <row r="152" spans="1:9">
      <c r="A152" s="3" t="s">
        <v>2842</v>
      </c>
      <c r="B152" t="s">
        <v>628</v>
      </c>
      <c r="C152" t="s">
        <v>286</v>
      </c>
      <c r="D152" t="s">
        <v>169</v>
      </c>
      <c r="E152" t="s">
        <v>330</v>
      </c>
      <c r="F152" t="s">
        <v>3168</v>
      </c>
      <c r="G152" s="24">
        <f t="shared" si="4"/>
        <v>1.5</v>
      </c>
      <c r="H152" s="24">
        <v>1500</v>
      </c>
      <c r="I152">
        <v>2021</v>
      </c>
    </row>
    <row r="153" spans="1:9">
      <c r="A153" s="3" t="s">
        <v>2843</v>
      </c>
      <c r="B153" t="s">
        <v>1189</v>
      </c>
      <c r="C153" t="s">
        <v>286</v>
      </c>
      <c r="D153" t="s">
        <v>169</v>
      </c>
      <c r="E153" t="s">
        <v>330</v>
      </c>
      <c r="F153" t="s">
        <v>3154</v>
      </c>
      <c r="G153" s="24">
        <f t="shared" si="4"/>
        <v>1.5</v>
      </c>
      <c r="H153" s="24">
        <v>1500</v>
      </c>
      <c r="I153">
        <v>2021</v>
      </c>
    </row>
    <row r="154" spans="1:9">
      <c r="A154" s="3" t="s">
        <v>2845</v>
      </c>
      <c r="B154" t="s">
        <v>1189</v>
      </c>
      <c r="C154" t="s">
        <v>286</v>
      </c>
      <c r="D154" t="s">
        <v>169</v>
      </c>
      <c r="E154" t="s">
        <v>330</v>
      </c>
      <c r="F154" t="s">
        <v>3154</v>
      </c>
      <c r="G154" s="24">
        <f t="shared" si="4"/>
        <v>1.5</v>
      </c>
      <c r="H154" s="24">
        <v>1500</v>
      </c>
      <c r="I154">
        <v>2021</v>
      </c>
    </row>
    <row r="155" spans="1:9">
      <c r="A155" s="3" t="s">
        <v>2846</v>
      </c>
      <c r="B155" t="s">
        <v>1189</v>
      </c>
      <c r="C155" t="s">
        <v>286</v>
      </c>
      <c r="D155" t="s">
        <v>169</v>
      </c>
      <c r="E155" t="s">
        <v>330</v>
      </c>
      <c r="F155" t="s">
        <v>3154</v>
      </c>
      <c r="G155" s="24">
        <f t="shared" si="4"/>
        <v>1.5</v>
      </c>
      <c r="H155" s="24">
        <v>1500</v>
      </c>
      <c r="I155">
        <v>2021</v>
      </c>
    </row>
    <row r="156" spans="1:9">
      <c r="A156" s="3" t="s">
        <v>2853</v>
      </c>
      <c r="B156" t="s">
        <v>1195</v>
      </c>
      <c r="C156" t="s">
        <v>286</v>
      </c>
      <c r="D156" t="s">
        <v>169</v>
      </c>
      <c r="E156" t="s">
        <v>330</v>
      </c>
      <c r="F156" t="s">
        <v>3168</v>
      </c>
      <c r="G156" s="24">
        <f t="shared" si="4"/>
        <v>1.5</v>
      </c>
      <c r="H156" s="24">
        <v>1500</v>
      </c>
      <c r="I156">
        <v>2021</v>
      </c>
    </row>
    <row r="157" spans="1:9">
      <c r="A157" s="3" t="s">
        <v>2854</v>
      </c>
      <c r="B157" t="s">
        <v>628</v>
      </c>
      <c r="C157" t="s">
        <v>286</v>
      </c>
      <c r="D157" t="s">
        <v>169</v>
      </c>
      <c r="E157" t="s">
        <v>330</v>
      </c>
      <c r="F157" t="s">
        <v>3168</v>
      </c>
      <c r="G157" s="24">
        <f t="shared" si="4"/>
        <v>1.5</v>
      </c>
      <c r="H157" s="24">
        <v>1500</v>
      </c>
      <c r="I157">
        <v>2021</v>
      </c>
    </row>
    <row r="158" spans="1:9">
      <c r="A158" s="3" t="s">
        <v>2856</v>
      </c>
      <c r="B158" t="s">
        <v>628</v>
      </c>
      <c r="C158" t="s">
        <v>286</v>
      </c>
      <c r="D158" t="s">
        <v>169</v>
      </c>
      <c r="E158" t="s">
        <v>330</v>
      </c>
      <c r="F158" t="s">
        <v>3168</v>
      </c>
      <c r="G158" s="24">
        <f t="shared" si="4"/>
        <v>1.5</v>
      </c>
      <c r="H158" s="24">
        <v>1500</v>
      </c>
      <c r="I158">
        <v>2021</v>
      </c>
    </row>
    <row r="159" spans="1:9">
      <c r="A159" s="3" t="s">
        <v>2857</v>
      </c>
      <c r="B159" t="s">
        <v>1186</v>
      </c>
      <c r="C159" t="s">
        <v>286</v>
      </c>
      <c r="D159" t="s">
        <v>169</v>
      </c>
      <c r="E159" t="s">
        <v>330</v>
      </c>
      <c r="F159" t="s">
        <v>3521</v>
      </c>
      <c r="G159" s="24">
        <f t="shared" si="4"/>
        <v>1.5</v>
      </c>
      <c r="H159" s="24">
        <v>1500</v>
      </c>
      <c r="I159">
        <v>2021</v>
      </c>
    </row>
    <row r="160" spans="1:9">
      <c r="A160" s="3" t="s">
        <v>2858</v>
      </c>
      <c r="B160" t="s">
        <v>1186</v>
      </c>
      <c r="C160" t="s">
        <v>286</v>
      </c>
      <c r="D160" t="s">
        <v>169</v>
      </c>
      <c r="E160" t="s">
        <v>330</v>
      </c>
      <c r="F160" t="s">
        <v>3521</v>
      </c>
      <c r="G160" s="24">
        <f t="shared" si="4"/>
        <v>1.5</v>
      </c>
      <c r="H160" s="24">
        <v>1500</v>
      </c>
      <c r="I160">
        <v>2021</v>
      </c>
    </row>
    <row r="161" spans="1:9">
      <c r="A161" s="3" t="s">
        <v>2859</v>
      </c>
      <c r="B161" t="s">
        <v>1186</v>
      </c>
      <c r="C161" t="s">
        <v>286</v>
      </c>
      <c r="D161" t="s">
        <v>169</v>
      </c>
      <c r="E161" t="s">
        <v>330</v>
      </c>
      <c r="F161" t="s">
        <v>3521</v>
      </c>
      <c r="G161" s="24">
        <f t="shared" si="4"/>
        <v>1.5</v>
      </c>
      <c r="H161" s="24">
        <v>1500</v>
      </c>
      <c r="I161">
        <v>2021</v>
      </c>
    </row>
    <row r="162" spans="1:9">
      <c r="A162" s="3" t="s">
        <v>2860</v>
      </c>
      <c r="B162" t="s">
        <v>1186</v>
      </c>
      <c r="C162" t="s">
        <v>286</v>
      </c>
      <c r="D162" t="s">
        <v>169</v>
      </c>
      <c r="E162" t="s">
        <v>330</v>
      </c>
      <c r="F162" t="s">
        <v>3521</v>
      </c>
      <c r="G162" s="24">
        <f t="shared" si="4"/>
        <v>1.5</v>
      </c>
      <c r="H162" s="24">
        <v>1500</v>
      </c>
      <c r="I162">
        <v>2021</v>
      </c>
    </row>
    <row r="163" spans="1:9">
      <c r="A163" s="3" t="s">
        <v>2861</v>
      </c>
      <c r="B163" t="s">
        <v>1184</v>
      </c>
      <c r="C163" t="s">
        <v>286</v>
      </c>
      <c r="D163" t="s">
        <v>169</v>
      </c>
      <c r="E163" t="s">
        <v>330</v>
      </c>
      <c r="F163" t="s">
        <v>3522</v>
      </c>
      <c r="G163" s="24">
        <f t="shared" ref="G163:G179" si="5">H163/1000</f>
        <v>1.5</v>
      </c>
      <c r="H163" s="24">
        <v>1500</v>
      </c>
      <c r="I163">
        <v>2021</v>
      </c>
    </row>
    <row r="164" spans="1:9">
      <c r="A164" s="3" t="s">
        <v>2862</v>
      </c>
      <c r="B164" t="s">
        <v>1184</v>
      </c>
      <c r="C164" t="s">
        <v>286</v>
      </c>
      <c r="D164" t="s">
        <v>169</v>
      </c>
      <c r="E164" t="s">
        <v>330</v>
      </c>
      <c r="F164" t="s">
        <v>3522</v>
      </c>
      <c r="G164" s="24">
        <f t="shared" si="5"/>
        <v>1.5</v>
      </c>
      <c r="H164" s="24">
        <v>1500</v>
      </c>
      <c r="I164">
        <v>2021</v>
      </c>
    </row>
    <row r="165" spans="1:9">
      <c r="A165" s="3" t="s">
        <v>2863</v>
      </c>
      <c r="B165" t="s">
        <v>1182</v>
      </c>
      <c r="C165" t="s">
        <v>286</v>
      </c>
      <c r="D165" t="s">
        <v>169</v>
      </c>
      <c r="E165" t="s">
        <v>330</v>
      </c>
      <c r="F165" t="s">
        <v>3522</v>
      </c>
      <c r="G165" s="24">
        <f t="shared" si="5"/>
        <v>1.5</v>
      </c>
      <c r="H165" s="24">
        <v>1500</v>
      </c>
      <c r="I165">
        <v>2021</v>
      </c>
    </row>
    <row r="166" spans="1:9">
      <c r="A166" s="3" t="s">
        <v>2851</v>
      </c>
      <c r="B166" t="s">
        <v>1196</v>
      </c>
      <c r="C166" t="s">
        <v>286</v>
      </c>
      <c r="D166" t="s">
        <v>169</v>
      </c>
      <c r="E166" t="s">
        <v>330</v>
      </c>
      <c r="F166" t="s">
        <v>3252</v>
      </c>
      <c r="G166" s="24">
        <f t="shared" si="5"/>
        <v>1.8</v>
      </c>
      <c r="H166" s="24">
        <v>1800</v>
      </c>
      <c r="I166">
        <v>2021</v>
      </c>
    </row>
    <row r="167" spans="1:9">
      <c r="A167" s="3" t="s">
        <v>2852</v>
      </c>
      <c r="B167" t="s">
        <v>1195</v>
      </c>
      <c r="C167" t="s">
        <v>286</v>
      </c>
      <c r="D167" t="s">
        <v>169</v>
      </c>
      <c r="E167" t="s">
        <v>330</v>
      </c>
      <c r="F167" t="s">
        <v>3252</v>
      </c>
      <c r="G167" s="24">
        <f t="shared" si="5"/>
        <v>4</v>
      </c>
      <c r="H167" s="24">
        <v>4000</v>
      </c>
      <c r="I167">
        <v>2021</v>
      </c>
    </row>
    <row r="168" spans="1:9">
      <c r="A168" s="3" t="s">
        <v>2850</v>
      </c>
      <c r="B168" t="s">
        <v>1195</v>
      </c>
      <c r="C168" t="s">
        <v>286</v>
      </c>
      <c r="D168" t="s">
        <v>169</v>
      </c>
      <c r="E168" t="s">
        <v>330</v>
      </c>
      <c r="F168" t="s">
        <v>3252</v>
      </c>
      <c r="G168" s="24">
        <f t="shared" si="5"/>
        <v>4.75</v>
      </c>
      <c r="H168" s="24">
        <v>4750</v>
      </c>
      <c r="I168">
        <v>2021</v>
      </c>
    </row>
    <row r="169" spans="1:9">
      <c r="A169" s="3" t="s">
        <v>3636</v>
      </c>
      <c r="B169" t="s">
        <v>2034</v>
      </c>
      <c r="C169" t="s">
        <v>286</v>
      </c>
      <c r="D169" t="s">
        <v>169</v>
      </c>
      <c r="E169" t="s">
        <v>330</v>
      </c>
      <c r="F169" t="s">
        <v>3168</v>
      </c>
      <c r="G169" s="24">
        <f t="shared" si="5"/>
        <v>0.75</v>
      </c>
      <c r="H169">
        <v>750</v>
      </c>
      <c r="I169">
        <v>2022</v>
      </c>
    </row>
    <row r="170" spans="1:9">
      <c r="A170" s="3" t="s">
        <v>3626</v>
      </c>
      <c r="B170" t="s">
        <v>1197</v>
      </c>
      <c r="C170" t="s">
        <v>286</v>
      </c>
      <c r="D170" t="s">
        <v>169</v>
      </c>
      <c r="E170" t="s">
        <v>330</v>
      </c>
      <c r="F170" t="s">
        <v>3168</v>
      </c>
      <c r="G170" s="24">
        <f t="shared" si="5"/>
        <v>0.99012500000000003</v>
      </c>
      <c r="H170">
        <v>990.125</v>
      </c>
      <c r="I170">
        <v>2022</v>
      </c>
    </row>
    <row r="171" spans="1:9">
      <c r="A171" s="3" t="s">
        <v>3627</v>
      </c>
      <c r="B171" t="s">
        <v>2034</v>
      </c>
      <c r="C171" t="s">
        <v>286</v>
      </c>
      <c r="D171" t="s">
        <v>169</v>
      </c>
      <c r="E171" t="s">
        <v>330</v>
      </c>
      <c r="F171" t="s">
        <v>3168</v>
      </c>
      <c r="G171" s="24">
        <f t="shared" si="5"/>
        <v>1.5</v>
      </c>
      <c r="H171">
        <v>1500</v>
      </c>
      <c r="I171">
        <v>2022</v>
      </c>
    </row>
    <row r="172" spans="1:9">
      <c r="A172" s="3" t="s">
        <v>3630</v>
      </c>
      <c r="B172" t="s">
        <v>1195</v>
      </c>
      <c r="C172" t="s">
        <v>286</v>
      </c>
      <c r="D172" t="s">
        <v>169</v>
      </c>
      <c r="E172" t="s">
        <v>330</v>
      </c>
      <c r="F172" t="s">
        <v>3168</v>
      </c>
      <c r="G172" s="24">
        <f t="shared" si="5"/>
        <v>1.5</v>
      </c>
      <c r="H172">
        <v>1500</v>
      </c>
      <c r="I172">
        <v>2022</v>
      </c>
    </row>
    <row r="173" spans="1:9">
      <c r="A173" s="3" t="s">
        <v>3633</v>
      </c>
      <c r="B173" t="s">
        <v>1199</v>
      </c>
      <c r="C173" t="s">
        <v>286</v>
      </c>
      <c r="D173" t="s">
        <v>169</v>
      </c>
      <c r="E173" t="s">
        <v>330</v>
      </c>
      <c r="F173" t="s">
        <v>3521</v>
      </c>
      <c r="G173" s="24">
        <f t="shared" si="5"/>
        <v>1.5</v>
      </c>
      <c r="H173">
        <v>1500</v>
      </c>
      <c r="I173">
        <v>2022</v>
      </c>
    </row>
    <row r="174" spans="1:9">
      <c r="A174" s="3" t="s">
        <v>3634</v>
      </c>
      <c r="B174" t="s">
        <v>1199</v>
      </c>
      <c r="C174" t="s">
        <v>286</v>
      </c>
      <c r="D174" t="s">
        <v>169</v>
      </c>
      <c r="E174" t="s">
        <v>330</v>
      </c>
      <c r="F174" t="s">
        <v>3521</v>
      </c>
      <c r="G174" s="24">
        <f t="shared" si="5"/>
        <v>1.5</v>
      </c>
      <c r="H174">
        <v>1500</v>
      </c>
      <c r="I174">
        <v>2022</v>
      </c>
    </row>
    <row r="175" spans="1:9">
      <c r="A175" s="3" t="s">
        <v>3635</v>
      </c>
      <c r="B175" t="s">
        <v>2034</v>
      </c>
      <c r="C175" t="s">
        <v>286</v>
      </c>
      <c r="D175" t="s">
        <v>169</v>
      </c>
      <c r="E175" t="s">
        <v>330</v>
      </c>
      <c r="F175" t="s">
        <v>3168</v>
      </c>
      <c r="G175" s="24">
        <f t="shared" si="5"/>
        <v>1.5</v>
      </c>
      <c r="H175">
        <v>1500</v>
      </c>
      <c r="I175">
        <v>2022</v>
      </c>
    </row>
    <row r="176" spans="1:9">
      <c r="A176" s="3" t="s">
        <v>3631</v>
      </c>
      <c r="B176" t="s">
        <v>1256</v>
      </c>
      <c r="C176" t="s">
        <v>286</v>
      </c>
      <c r="D176" t="s">
        <v>169</v>
      </c>
      <c r="E176" t="s">
        <v>330</v>
      </c>
      <c r="F176" t="s">
        <v>3168</v>
      </c>
      <c r="G176" s="24">
        <f t="shared" si="5"/>
        <v>1.990875</v>
      </c>
      <c r="H176">
        <v>1990.875</v>
      </c>
      <c r="I176">
        <v>2022</v>
      </c>
    </row>
    <row r="177" spans="1:9">
      <c r="A177" s="3" t="s">
        <v>3628</v>
      </c>
      <c r="B177" t="s">
        <v>1197</v>
      </c>
      <c r="C177" t="s">
        <v>286</v>
      </c>
      <c r="D177" t="s">
        <v>169</v>
      </c>
      <c r="E177" t="s">
        <v>330</v>
      </c>
      <c r="F177" t="s">
        <v>3168</v>
      </c>
      <c r="G177" s="24">
        <f t="shared" si="5"/>
        <v>1.9913749999999999</v>
      </c>
      <c r="H177">
        <v>1991.375</v>
      </c>
      <c r="I177">
        <v>2022</v>
      </c>
    </row>
    <row r="178" spans="1:9">
      <c r="A178" s="3" t="s">
        <v>3629</v>
      </c>
      <c r="B178" t="s">
        <v>1195</v>
      </c>
      <c r="C178" t="s">
        <v>286</v>
      </c>
      <c r="D178" t="s">
        <v>169</v>
      </c>
      <c r="E178" t="s">
        <v>330</v>
      </c>
      <c r="F178" t="s">
        <v>3168</v>
      </c>
      <c r="G178" s="24">
        <f t="shared" si="5"/>
        <v>1.9997499999999999</v>
      </c>
      <c r="H178">
        <v>1999.75</v>
      </c>
      <c r="I178">
        <v>2022</v>
      </c>
    </row>
    <row r="179" spans="1:9">
      <c r="A179" s="3" t="s">
        <v>3632</v>
      </c>
      <c r="B179" t="s">
        <v>1195</v>
      </c>
      <c r="C179" t="s">
        <v>286</v>
      </c>
      <c r="D179" t="s">
        <v>169</v>
      </c>
      <c r="E179" t="s">
        <v>330</v>
      </c>
      <c r="F179" t="s">
        <v>3168</v>
      </c>
      <c r="G179" s="24">
        <f t="shared" si="5"/>
        <v>1.9997499999999999</v>
      </c>
      <c r="H179">
        <v>1999.75</v>
      </c>
      <c r="I179">
        <v>2022</v>
      </c>
    </row>
    <row r="180" spans="1:9">
      <c r="A180" s="3" t="s">
        <v>4714</v>
      </c>
      <c r="B180" s="3" t="s">
        <v>1418</v>
      </c>
      <c r="C180" s="3" t="s">
        <v>286</v>
      </c>
      <c r="D180" s="3" t="s">
        <v>169</v>
      </c>
      <c r="E180" s="3" t="s">
        <v>330</v>
      </c>
      <c r="F180" s="3" t="s">
        <v>4715</v>
      </c>
      <c r="G180" s="34">
        <v>5</v>
      </c>
      <c r="H180" s="34">
        <v>5000</v>
      </c>
      <c r="I180" s="34">
        <v>2023</v>
      </c>
    </row>
    <row r="181" spans="1:9">
      <c r="A181" s="3" t="s">
        <v>4716</v>
      </c>
      <c r="B181" s="3" t="s">
        <v>4717</v>
      </c>
      <c r="C181" s="3" t="s">
        <v>286</v>
      </c>
      <c r="D181" s="3" t="s">
        <v>169</v>
      </c>
      <c r="E181" s="3" t="s">
        <v>330</v>
      </c>
      <c r="F181" s="3" t="s">
        <v>4718</v>
      </c>
      <c r="G181" s="34">
        <v>0.5</v>
      </c>
      <c r="H181" s="34">
        <v>500</v>
      </c>
      <c r="I181" s="34">
        <v>2023</v>
      </c>
    </row>
    <row r="182" spans="1:9">
      <c r="A182" s="3" t="s">
        <v>4719</v>
      </c>
      <c r="B182" s="3" t="s">
        <v>1182</v>
      </c>
      <c r="C182" s="3" t="s">
        <v>286</v>
      </c>
      <c r="D182" s="3" t="s">
        <v>169</v>
      </c>
      <c r="E182" s="3" t="s">
        <v>330</v>
      </c>
      <c r="F182" s="3" t="s">
        <v>4720</v>
      </c>
      <c r="G182" s="34">
        <v>0.22</v>
      </c>
      <c r="H182" s="34">
        <v>220</v>
      </c>
      <c r="I182" s="34">
        <v>2023</v>
      </c>
    </row>
    <row r="183" spans="1:9">
      <c r="A183" s="3" t="s">
        <v>4721</v>
      </c>
      <c r="B183" s="3" t="s">
        <v>1182</v>
      </c>
      <c r="C183" s="3" t="s">
        <v>286</v>
      </c>
      <c r="D183" s="3" t="s">
        <v>169</v>
      </c>
      <c r="E183" s="3" t="s">
        <v>330</v>
      </c>
      <c r="F183" s="3" t="s">
        <v>4720</v>
      </c>
      <c r="G183" s="34">
        <v>0.21</v>
      </c>
      <c r="H183" s="34">
        <v>210</v>
      </c>
      <c r="I183" s="34">
        <v>2023</v>
      </c>
    </row>
    <row r="184" spans="1:9">
      <c r="A184" s="3" t="s">
        <v>1630</v>
      </c>
      <c r="B184" t="s">
        <v>1631</v>
      </c>
      <c r="C184" t="s">
        <v>287</v>
      </c>
      <c r="D184" t="s">
        <v>1629</v>
      </c>
      <c r="E184" t="s">
        <v>330</v>
      </c>
      <c r="F184" t="s">
        <v>3014</v>
      </c>
      <c r="G184" s="24">
        <f t="shared" ref="G184:G224" si="6">H184/1000</f>
        <v>1.5384615384615383</v>
      </c>
      <c r="H184" s="24">
        <v>1538.4615384615383</v>
      </c>
      <c r="I184">
        <v>2019</v>
      </c>
    </row>
    <row r="185" spans="1:9">
      <c r="A185" s="3" t="s">
        <v>1426</v>
      </c>
      <c r="B185" t="s">
        <v>1427</v>
      </c>
      <c r="C185" t="s">
        <v>1</v>
      </c>
      <c r="D185" t="s">
        <v>149</v>
      </c>
      <c r="E185" t="s">
        <v>330</v>
      </c>
      <c r="F185" t="s">
        <v>3188</v>
      </c>
      <c r="G185" s="24">
        <f t="shared" si="6"/>
        <v>2.3192307692307689E-2</v>
      </c>
      <c r="H185" s="24">
        <v>23.19230769230769</v>
      </c>
      <c r="I185">
        <v>2018</v>
      </c>
    </row>
    <row r="186" spans="1:9">
      <c r="A186" s="3" t="s">
        <v>1453</v>
      </c>
      <c r="B186" t="s">
        <v>1427</v>
      </c>
      <c r="C186" t="s">
        <v>1</v>
      </c>
      <c r="D186" t="s">
        <v>149</v>
      </c>
      <c r="E186" t="s">
        <v>330</v>
      </c>
      <c r="F186" t="s">
        <v>3200</v>
      </c>
      <c r="G186" s="24">
        <f t="shared" si="6"/>
        <v>0.50076923076923074</v>
      </c>
      <c r="H186" s="24">
        <v>500.76923076923077</v>
      </c>
      <c r="I186">
        <v>2018</v>
      </c>
    </row>
    <row r="187" spans="1:9">
      <c r="A187" s="3" t="s">
        <v>1429</v>
      </c>
      <c r="B187" t="s">
        <v>1427</v>
      </c>
      <c r="C187" t="s">
        <v>1</v>
      </c>
      <c r="D187" t="s">
        <v>149</v>
      </c>
      <c r="E187" t="s">
        <v>330</v>
      </c>
      <c r="F187" t="s">
        <v>3188</v>
      </c>
      <c r="G187" s="24">
        <f t="shared" si="6"/>
        <v>4.7415384615384616E-2</v>
      </c>
      <c r="H187" s="24">
        <v>47.415384615384617</v>
      </c>
      <c r="I187">
        <v>2019</v>
      </c>
    </row>
    <row r="188" spans="1:9">
      <c r="A188" s="3" t="s">
        <v>2737</v>
      </c>
      <c r="B188" t="s">
        <v>1427</v>
      </c>
      <c r="C188" t="s">
        <v>1</v>
      </c>
      <c r="D188" t="s">
        <v>149</v>
      </c>
      <c r="E188" t="s">
        <v>330</v>
      </c>
      <c r="F188" t="s">
        <v>3501</v>
      </c>
      <c r="G188" s="24">
        <f t="shared" si="6"/>
        <v>0.1</v>
      </c>
      <c r="H188" s="24">
        <v>100</v>
      </c>
      <c r="I188">
        <v>2020</v>
      </c>
    </row>
    <row r="189" spans="1:9">
      <c r="A189" s="3" t="s">
        <v>2390</v>
      </c>
      <c r="B189" t="s">
        <v>1427</v>
      </c>
      <c r="C189" t="s">
        <v>1</v>
      </c>
      <c r="D189" t="s">
        <v>149</v>
      </c>
      <c r="E189" t="s">
        <v>330</v>
      </c>
      <c r="F189" t="s">
        <v>3164</v>
      </c>
      <c r="G189" s="24">
        <f t="shared" si="6"/>
        <v>2.0439999999999996</v>
      </c>
      <c r="H189" s="24">
        <v>2043.9999999999998</v>
      </c>
      <c r="I189">
        <v>2020</v>
      </c>
    </row>
    <row r="190" spans="1:9">
      <c r="A190" s="3" t="s">
        <v>1605</v>
      </c>
      <c r="B190" t="s">
        <v>1606</v>
      </c>
      <c r="C190" t="s">
        <v>288</v>
      </c>
      <c r="D190" t="s">
        <v>189</v>
      </c>
      <c r="E190" t="s">
        <v>331</v>
      </c>
      <c r="G190" s="24">
        <f t="shared" si="6"/>
        <v>4</v>
      </c>
      <c r="H190" s="24">
        <v>4000</v>
      </c>
      <c r="I190">
        <v>2013</v>
      </c>
    </row>
    <row r="191" spans="1:9">
      <c r="A191" s="3" t="s">
        <v>1607</v>
      </c>
      <c r="B191" t="s">
        <v>1608</v>
      </c>
      <c r="C191" t="s">
        <v>288</v>
      </c>
      <c r="D191" t="s">
        <v>190</v>
      </c>
      <c r="E191" t="s">
        <v>332</v>
      </c>
      <c r="G191" s="24">
        <f t="shared" si="6"/>
        <v>0.23</v>
      </c>
      <c r="H191" s="24">
        <v>230</v>
      </c>
      <c r="I191">
        <v>2014</v>
      </c>
    </row>
    <row r="192" spans="1:9">
      <c r="A192" s="3" t="s">
        <v>1624</v>
      </c>
      <c r="B192" t="s">
        <v>1625</v>
      </c>
      <c r="C192" t="s">
        <v>289</v>
      </c>
      <c r="D192" t="s">
        <v>196</v>
      </c>
      <c r="E192" t="s">
        <v>331</v>
      </c>
      <c r="G192" s="24">
        <f t="shared" si="6"/>
        <v>7.4307692307692311E-2</v>
      </c>
      <c r="H192" s="24">
        <v>74.307692307692307</v>
      </c>
      <c r="I192">
        <v>2008</v>
      </c>
    </row>
    <row r="193" spans="1:9">
      <c r="A193" s="3" t="s">
        <v>1626</v>
      </c>
      <c r="B193" t="s">
        <v>1625</v>
      </c>
      <c r="C193" t="s">
        <v>289</v>
      </c>
      <c r="D193" t="s">
        <v>196</v>
      </c>
      <c r="E193" t="s">
        <v>331</v>
      </c>
      <c r="G193" s="24">
        <f t="shared" si="6"/>
        <v>1.6153846153846154E-2</v>
      </c>
      <c r="H193" s="24">
        <v>16.153846153846153</v>
      </c>
      <c r="I193">
        <v>2009</v>
      </c>
    </row>
    <row r="194" spans="1:9">
      <c r="A194" s="3" t="s">
        <v>1627</v>
      </c>
      <c r="B194" t="s">
        <v>1437</v>
      </c>
      <c r="C194" t="s">
        <v>289</v>
      </c>
      <c r="D194" t="s">
        <v>155</v>
      </c>
      <c r="E194" t="s">
        <v>332</v>
      </c>
      <c r="G194" s="24">
        <f t="shared" si="6"/>
        <v>0.4</v>
      </c>
      <c r="H194" s="24">
        <v>400</v>
      </c>
      <c r="I194">
        <v>2013</v>
      </c>
    </row>
    <row r="195" spans="1:9">
      <c r="A195" s="3" t="s">
        <v>1384</v>
      </c>
      <c r="B195" t="s">
        <v>1385</v>
      </c>
      <c r="C195" t="s">
        <v>289</v>
      </c>
      <c r="D195" t="s">
        <v>143</v>
      </c>
      <c r="E195" t="s">
        <v>331</v>
      </c>
      <c r="F195" t="s">
        <v>3174</v>
      </c>
      <c r="G195" s="24">
        <f t="shared" si="6"/>
        <v>0.1</v>
      </c>
      <c r="H195" s="24">
        <v>100</v>
      </c>
      <c r="I195">
        <v>2016</v>
      </c>
    </row>
    <row r="196" spans="1:9">
      <c r="A196" s="3" t="s">
        <v>1622</v>
      </c>
      <c r="B196" t="s">
        <v>1623</v>
      </c>
      <c r="C196" t="s">
        <v>289</v>
      </c>
      <c r="D196" t="s">
        <v>195</v>
      </c>
      <c r="E196" t="s">
        <v>330</v>
      </c>
      <c r="F196" t="s">
        <v>3217</v>
      </c>
      <c r="G196" s="24">
        <f t="shared" si="6"/>
        <v>4</v>
      </c>
      <c r="H196" s="24">
        <v>4000</v>
      </c>
      <c r="I196">
        <v>2016</v>
      </c>
    </row>
    <row r="197" spans="1:9">
      <c r="A197" s="3" t="s">
        <v>1618</v>
      </c>
      <c r="B197" t="s">
        <v>1619</v>
      </c>
      <c r="C197" t="s">
        <v>289</v>
      </c>
      <c r="D197" t="s">
        <v>195</v>
      </c>
      <c r="E197" t="s">
        <v>330</v>
      </c>
      <c r="G197" s="24">
        <f t="shared" si="6"/>
        <v>5</v>
      </c>
      <c r="H197" s="24">
        <v>5000</v>
      </c>
      <c r="I197">
        <v>2016</v>
      </c>
    </row>
    <row r="198" spans="1:9">
      <c r="A198" s="3" t="s">
        <v>1440</v>
      </c>
      <c r="B198" t="s">
        <v>1441</v>
      </c>
      <c r="C198" t="s">
        <v>289</v>
      </c>
      <c r="D198" t="s">
        <v>239</v>
      </c>
      <c r="E198" t="s">
        <v>331</v>
      </c>
      <c r="F198" t="s">
        <v>3194</v>
      </c>
      <c r="G198" s="24">
        <f t="shared" si="6"/>
        <v>2.0769230769230766</v>
      </c>
      <c r="H198" s="24">
        <v>2076.9230769230767</v>
      </c>
      <c r="I198">
        <v>2017</v>
      </c>
    </row>
    <row r="199" spans="1:9">
      <c r="A199" s="3" t="s">
        <v>1620</v>
      </c>
      <c r="B199" t="s">
        <v>1621</v>
      </c>
      <c r="C199" t="s">
        <v>289</v>
      </c>
      <c r="D199" t="s">
        <v>195</v>
      </c>
      <c r="E199" t="s">
        <v>330</v>
      </c>
      <c r="G199" s="24">
        <f t="shared" si="6"/>
        <v>8.8000000000000007</v>
      </c>
      <c r="H199" s="24">
        <v>8800</v>
      </c>
      <c r="I199">
        <v>2017</v>
      </c>
    </row>
    <row r="200" spans="1:9">
      <c r="A200" s="3" t="s">
        <v>1436</v>
      </c>
      <c r="B200" t="s">
        <v>1437</v>
      </c>
      <c r="C200" t="s">
        <v>289</v>
      </c>
      <c r="D200" t="s">
        <v>155</v>
      </c>
      <c r="E200" t="s">
        <v>332</v>
      </c>
      <c r="F200" t="s">
        <v>3192</v>
      </c>
      <c r="G200" s="24">
        <f t="shared" si="6"/>
        <v>13</v>
      </c>
      <c r="H200" s="24">
        <v>13000</v>
      </c>
      <c r="I200">
        <v>2017</v>
      </c>
    </row>
    <row r="201" spans="1:9">
      <c r="A201" s="3" t="s">
        <v>1614</v>
      </c>
      <c r="B201" t="s">
        <v>1615</v>
      </c>
      <c r="C201" t="s">
        <v>289</v>
      </c>
      <c r="D201" t="s">
        <v>194</v>
      </c>
      <c r="E201" t="s">
        <v>331</v>
      </c>
      <c r="G201" s="24">
        <f t="shared" si="6"/>
        <v>0.12</v>
      </c>
      <c r="H201" s="24">
        <v>120</v>
      </c>
      <c r="I201">
        <v>2018</v>
      </c>
    </row>
    <row r="202" spans="1:9">
      <c r="A202" s="3" t="s">
        <v>1430</v>
      </c>
      <c r="B202" t="s">
        <v>1431</v>
      </c>
      <c r="C202" t="s">
        <v>289</v>
      </c>
      <c r="D202" t="s">
        <v>152</v>
      </c>
      <c r="E202" t="s">
        <v>332</v>
      </c>
      <c r="F202" t="s">
        <v>3189</v>
      </c>
      <c r="G202" s="24">
        <f t="shared" si="6"/>
        <v>20</v>
      </c>
      <c r="H202" s="24">
        <v>20000</v>
      </c>
      <c r="I202">
        <v>2018</v>
      </c>
    </row>
    <row r="203" spans="1:9">
      <c r="A203" s="3" t="s">
        <v>1616</v>
      </c>
      <c r="B203" t="s">
        <v>1617</v>
      </c>
      <c r="C203" t="s">
        <v>289</v>
      </c>
      <c r="D203" t="s">
        <v>195</v>
      </c>
      <c r="E203" t="s">
        <v>330</v>
      </c>
      <c r="F203" t="s">
        <v>3216</v>
      </c>
      <c r="G203" s="24">
        <f t="shared" si="6"/>
        <v>74.900000000000006</v>
      </c>
      <c r="H203" s="24">
        <v>74900</v>
      </c>
      <c r="I203">
        <v>2018</v>
      </c>
    </row>
    <row r="204" spans="1:9">
      <c r="A204" s="3" t="s">
        <v>1639</v>
      </c>
      <c r="B204" t="s">
        <v>1640</v>
      </c>
      <c r="C204" t="s">
        <v>289</v>
      </c>
      <c r="D204" t="s">
        <v>200</v>
      </c>
      <c r="E204" t="s">
        <v>330</v>
      </c>
      <c r="G204" s="24">
        <f t="shared" si="6"/>
        <v>17.5</v>
      </c>
      <c r="H204" s="24">
        <v>17500</v>
      </c>
      <c r="I204">
        <v>2019</v>
      </c>
    </row>
    <row r="205" spans="1:9">
      <c r="A205" s="3" t="s">
        <v>1949</v>
      </c>
      <c r="B205" t="s">
        <v>1950</v>
      </c>
      <c r="C205" t="s">
        <v>289</v>
      </c>
      <c r="D205" t="s">
        <v>217</v>
      </c>
      <c r="E205" t="s">
        <v>330</v>
      </c>
      <c r="G205" s="24">
        <f t="shared" si="6"/>
        <v>74.5</v>
      </c>
      <c r="H205" s="24">
        <v>74500</v>
      </c>
      <c r="I205">
        <v>2020</v>
      </c>
    </row>
    <row r="206" spans="1:9">
      <c r="A206" s="3" t="s">
        <v>1951</v>
      </c>
      <c r="B206" t="s">
        <v>1952</v>
      </c>
      <c r="C206" t="s">
        <v>289</v>
      </c>
      <c r="D206" t="s">
        <v>217</v>
      </c>
      <c r="E206" t="s">
        <v>330</v>
      </c>
      <c r="G206" s="24">
        <f t="shared" si="6"/>
        <v>74.5</v>
      </c>
      <c r="H206" s="24">
        <v>74500</v>
      </c>
      <c r="I206">
        <v>2020</v>
      </c>
    </row>
    <row r="207" spans="1:9">
      <c r="A207" s="3" t="s">
        <v>1953</v>
      </c>
      <c r="B207" t="s">
        <v>1954</v>
      </c>
      <c r="C207" t="s">
        <v>289</v>
      </c>
      <c r="D207" t="s">
        <v>217</v>
      </c>
      <c r="E207" t="s">
        <v>330</v>
      </c>
      <c r="G207" s="24">
        <f t="shared" si="6"/>
        <v>74.5</v>
      </c>
      <c r="H207" s="24">
        <v>74500</v>
      </c>
      <c r="I207">
        <v>2020</v>
      </c>
    </row>
    <row r="208" spans="1:9">
      <c r="A208" s="3" t="s">
        <v>1955</v>
      </c>
      <c r="B208" t="s">
        <v>1956</v>
      </c>
      <c r="C208" t="s">
        <v>289</v>
      </c>
      <c r="D208" t="s">
        <v>217</v>
      </c>
      <c r="E208" t="s">
        <v>330</v>
      </c>
      <c r="G208" s="24">
        <f t="shared" si="6"/>
        <v>74.5</v>
      </c>
      <c r="H208" s="24">
        <v>74500</v>
      </c>
      <c r="I208">
        <v>2020</v>
      </c>
    </row>
    <row r="209" spans="1:9">
      <c r="A209" s="3" t="s">
        <v>1957</v>
      </c>
      <c r="B209" t="s">
        <v>1958</v>
      </c>
      <c r="C209" t="s">
        <v>289</v>
      </c>
      <c r="D209" t="s">
        <v>217</v>
      </c>
      <c r="E209" t="s">
        <v>330</v>
      </c>
      <c r="G209" s="24">
        <f t="shared" si="6"/>
        <v>74.5</v>
      </c>
      <c r="H209" s="24">
        <v>74500</v>
      </c>
      <c r="I209">
        <v>2020</v>
      </c>
    </row>
    <row r="210" spans="1:9">
      <c r="A210" s="3" t="s">
        <v>1959</v>
      </c>
      <c r="B210" t="s">
        <v>1960</v>
      </c>
      <c r="C210" t="s">
        <v>289</v>
      </c>
      <c r="D210" t="s">
        <v>217</v>
      </c>
      <c r="E210" t="s">
        <v>330</v>
      </c>
      <c r="G210" s="24">
        <f t="shared" si="6"/>
        <v>74.5</v>
      </c>
      <c r="H210" s="24">
        <v>74500</v>
      </c>
      <c r="I210">
        <v>2020</v>
      </c>
    </row>
    <row r="211" spans="1:9">
      <c r="A211" s="3" t="s">
        <v>2396</v>
      </c>
      <c r="B211" t="s">
        <v>2397</v>
      </c>
      <c r="C211" t="s">
        <v>289</v>
      </c>
      <c r="D211" t="s">
        <v>217</v>
      </c>
      <c r="E211" t="s">
        <v>330</v>
      </c>
      <c r="G211" s="24">
        <f t="shared" si="6"/>
        <v>74.5</v>
      </c>
      <c r="H211" s="24">
        <v>74500</v>
      </c>
      <c r="I211">
        <v>2021</v>
      </c>
    </row>
    <row r="212" spans="1:9">
      <c r="A212" s="3" t="s">
        <v>2398</v>
      </c>
      <c r="B212" t="s">
        <v>2399</v>
      </c>
      <c r="C212" t="s">
        <v>289</v>
      </c>
      <c r="D212" t="s">
        <v>217</v>
      </c>
      <c r="E212" t="s">
        <v>330</v>
      </c>
      <c r="G212" s="24">
        <f t="shared" si="6"/>
        <v>74.5</v>
      </c>
      <c r="H212" s="24">
        <v>74500</v>
      </c>
      <c r="I212">
        <v>2021</v>
      </c>
    </row>
    <row r="213" spans="1:9">
      <c r="A213" s="3" t="s">
        <v>2400</v>
      </c>
      <c r="B213" t="s">
        <v>2401</v>
      </c>
      <c r="C213" t="s">
        <v>289</v>
      </c>
      <c r="D213" t="s">
        <v>217</v>
      </c>
      <c r="E213" t="s">
        <v>330</v>
      </c>
      <c r="G213" s="24">
        <f t="shared" si="6"/>
        <v>74.5</v>
      </c>
      <c r="H213" s="24">
        <v>74500</v>
      </c>
      <c r="I213">
        <v>2021</v>
      </c>
    </row>
    <row r="214" spans="1:9">
      <c r="A214" s="3" t="s">
        <v>2402</v>
      </c>
      <c r="B214" t="s">
        <v>2403</v>
      </c>
      <c r="C214" t="s">
        <v>289</v>
      </c>
      <c r="D214" t="s">
        <v>217</v>
      </c>
      <c r="E214" t="s">
        <v>330</v>
      </c>
      <c r="G214" s="24">
        <f t="shared" si="6"/>
        <v>74.5</v>
      </c>
      <c r="H214" s="24">
        <v>74500</v>
      </c>
      <c r="I214">
        <v>2021</v>
      </c>
    </row>
    <row r="215" spans="1:9">
      <c r="A215" s="3" t="s">
        <v>2404</v>
      </c>
      <c r="B215" t="s">
        <v>2404</v>
      </c>
      <c r="C215" t="s">
        <v>289</v>
      </c>
      <c r="D215" t="s">
        <v>217</v>
      </c>
      <c r="E215" t="s">
        <v>330</v>
      </c>
      <c r="G215" s="24">
        <f t="shared" si="6"/>
        <v>74.5</v>
      </c>
      <c r="H215" s="24">
        <v>74500</v>
      </c>
      <c r="I215">
        <v>2021</v>
      </c>
    </row>
    <row r="216" spans="1:9">
      <c r="A216" s="3" t="s">
        <v>2405</v>
      </c>
      <c r="B216" t="s">
        <v>2406</v>
      </c>
      <c r="C216" t="s">
        <v>289</v>
      </c>
      <c r="D216" t="s">
        <v>217</v>
      </c>
      <c r="E216" t="s">
        <v>330</v>
      </c>
      <c r="G216" s="24">
        <f t="shared" si="6"/>
        <v>74.5</v>
      </c>
      <c r="H216" s="24">
        <v>74500</v>
      </c>
      <c r="I216">
        <v>2021</v>
      </c>
    </row>
    <row r="217" spans="1:9">
      <c r="A217" s="3" t="s">
        <v>2407</v>
      </c>
      <c r="B217" t="s">
        <v>2408</v>
      </c>
      <c r="C217" t="s">
        <v>289</v>
      </c>
      <c r="D217" t="s">
        <v>217</v>
      </c>
      <c r="E217" t="s">
        <v>330</v>
      </c>
      <c r="G217" s="24">
        <f t="shared" si="6"/>
        <v>74.5</v>
      </c>
      <c r="H217" s="24">
        <v>74500</v>
      </c>
      <c r="I217">
        <v>2021</v>
      </c>
    </row>
    <row r="218" spans="1:9">
      <c r="A218" s="3" t="s">
        <v>2409</v>
      </c>
      <c r="B218" t="s">
        <v>2410</v>
      </c>
      <c r="C218" t="s">
        <v>289</v>
      </c>
      <c r="D218" t="s">
        <v>217</v>
      </c>
      <c r="E218" t="s">
        <v>330</v>
      </c>
      <c r="G218" s="24">
        <f t="shared" si="6"/>
        <v>74.5</v>
      </c>
      <c r="H218" s="24">
        <v>74500</v>
      </c>
      <c r="I218">
        <v>2021</v>
      </c>
    </row>
    <row r="219" spans="1:9">
      <c r="A219" s="3" t="s">
        <v>2411</v>
      </c>
      <c r="B219" t="s">
        <v>2412</v>
      </c>
      <c r="C219" t="s">
        <v>289</v>
      </c>
      <c r="D219" t="s">
        <v>217</v>
      </c>
      <c r="E219" t="s">
        <v>330</v>
      </c>
      <c r="G219" s="24">
        <f t="shared" si="6"/>
        <v>74.5</v>
      </c>
      <c r="H219" s="24">
        <v>74500</v>
      </c>
      <c r="I219">
        <v>2021</v>
      </c>
    </row>
    <row r="220" spans="1:9">
      <c r="A220" s="3" t="s">
        <v>2413</v>
      </c>
      <c r="B220" t="s">
        <v>2414</v>
      </c>
      <c r="C220" t="s">
        <v>289</v>
      </c>
      <c r="D220" t="s">
        <v>217</v>
      </c>
      <c r="E220" t="s">
        <v>330</v>
      </c>
      <c r="G220" s="24">
        <f t="shared" si="6"/>
        <v>74.5</v>
      </c>
      <c r="H220" s="24">
        <v>74500</v>
      </c>
      <c r="I220">
        <v>2021</v>
      </c>
    </row>
    <row r="221" spans="1:9">
      <c r="A221" s="3" t="s">
        <v>2415</v>
      </c>
      <c r="B221" t="s">
        <v>2416</v>
      </c>
      <c r="C221" t="s">
        <v>289</v>
      </c>
      <c r="D221" t="s">
        <v>217</v>
      </c>
      <c r="E221" t="s">
        <v>330</v>
      </c>
      <c r="G221" s="24">
        <f t="shared" si="6"/>
        <v>74.5</v>
      </c>
      <c r="H221" s="24">
        <v>74500</v>
      </c>
      <c r="I221">
        <v>2021</v>
      </c>
    </row>
    <row r="222" spans="1:9">
      <c r="A222" s="3" t="s">
        <v>2417</v>
      </c>
      <c r="B222" t="s">
        <v>2412</v>
      </c>
      <c r="C222" t="s">
        <v>289</v>
      </c>
      <c r="D222" t="s">
        <v>217</v>
      </c>
      <c r="E222" t="s">
        <v>330</v>
      </c>
      <c r="G222" s="24">
        <f t="shared" si="6"/>
        <v>74.5</v>
      </c>
      <c r="H222" s="24">
        <v>74500</v>
      </c>
      <c r="I222">
        <v>2021</v>
      </c>
    </row>
    <row r="223" spans="1:9">
      <c r="A223" s="3" t="s">
        <v>2418</v>
      </c>
      <c r="B223" t="s">
        <v>2419</v>
      </c>
      <c r="C223" t="s">
        <v>289</v>
      </c>
      <c r="D223" t="s">
        <v>217</v>
      </c>
      <c r="E223" t="s">
        <v>330</v>
      </c>
      <c r="G223" s="24">
        <f t="shared" si="6"/>
        <v>74.5</v>
      </c>
      <c r="H223" s="24">
        <v>74500</v>
      </c>
      <c r="I223">
        <v>2021</v>
      </c>
    </row>
    <row r="224" spans="1:9">
      <c r="A224" s="3" t="s">
        <v>2420</v>
      </c>
      <c r="B224" t="s">
        <v>2397</v>
      </c>
      <c r="C224" t="s">
        <v>289</v>
      </c>
      <c r="D224" t="s">
        <v>217</v>
      </c>
      <c r="E224" t="s">
        <v>330</v>
      </c>
      <c r="G224" s="24">
        <f t="shared" si="6"/>
        <v>74.5</v>
      </c>
      <c r="H224" s="24">
        <v>74500</v>
      </c>
      <c r="I224">
        <v>2021</v>
      </c>
    </row>
    <row r="225" spans="1:9">
      <c r="A225" s="3" t="s">
        <v>4206</v>
      </c>
      <c r="B225" s="3"/>
      <c r="C225" s="3" t="s">
        <v>289</v>
      </c>
      <c r="D225" s="3" t="s">
        <v>217</v>
      </c>
      <c r="E225" s="3" t="s">
        <v>330</v>
      </c>
      <c r="F225" s="3" t="s">
        <v>195</v>
      </c>
      <c r="G225" s="29">
        <v>74.5</v>
      </c>
      <c r="H225" s="29">
        <v>74500</v>
      </c>
      <c r="I225" s="34">
        <v>2023</v>
      </c>
    </row>
    <row r="226" spans="1:9">
      <c r="A226" s="3" t="s">
        <v>4207</v>
      </c>
      <c r="B226" s="3"/>
      <c r="C226" s="3" t="s">
        <v>289</v>
      </c>
      <c r="D226" s="3" t="s">
        <v>217</v>
      </c>
      <c r="E226" s="3" t="s">
        <v>330</v>
      </c>
      <c r="F226" s="3" t="s">
        <v>195</v>
      </c>
      <c r="G226" s="29">
        <v>74.5</v>
      </c>
      <c r="H226" s="29">
        <v>74500</v>
      </c>
      <c r="I226" s="34">
        <v>2023</v>
      </c>
    </row>
    <row r="227" spans="1:9">
      <c r="A227" s="3" t="s">
        <v>4208</v>
      </c>
      <c r="B227" s="3"/>
      <c r="C227" s="3" t="s">
        <v>289</v>
      </c>
      <c r="D227" s="3" t="s">
        <v>217</v>
      </c>
      <c r="E227" s="3" t="s">
        <v>330</v>
      </c>
      <c r="F227" s="3" t="s">
        <v>195</v>
      </c>
      <c r="G227" s="29">
        <v>74.5</v>
      </c>
      <c r="H227" s="29">
        <v>74500</v>
      </c>
      <c r="I227" s="34">
        <v>2023</v>
      </c>
    </row>
    <row r="228" spans="1:9">
      <c r="A228" s="3" t="s">
        <v>4209</v>
      </c>
      <c r="B228" s="3"/>
      <c r="C228" s="3" t="s">
        <v>289</v>
      </c>
      <c r="D228" s="3" t="s">
        <v>217</v>
      </c>
      <c r="E228" s="3" t="s">
        <v>330</v>
      </c>
      <c r="F228" s="3" t="s">
        <v>195</v>
      </c>
      <c r="G228" s="29">
        <v>74.5</v>
      </c>
      <c r="H228" s="29">
        <v>74500</v>
      </c>
      <c r="I228" s="34">
        <v>2023</v>
      </c>
    </row>
    <row r="229" spans="1:9">
      <c r="A229" s="3" t="s">
        <v>4210</v>
      </c>
      <c r="B229" s="3"/>
      <c r="C229" s="3" t="s">
        <v>289</v>
      </c>
      <c r="D229" s="3" t="s">
        <v>217</v>
      </c>
      <c r="E229" s="3" t="s">
        <v>330</v>
      </c>
      <c r="F229" s="3" t="s">
        <v>195</v>
      </c>
      <c r="G229" s="29">
        <v>74.5</v>
      </c>
      <c r="H229" s="29">
        <v>74500</v>
      </c>
      <c r="I229" s="34">
        <v>2023</v>
      </c>
    </row>
    <row r="230" spans="1:9">
      <c r="A230" s="3" t="s">
        <v>4211</v>
      </c>
      <c r="B230" s="3"/>
      <c r="C230" s="3" t="s">
        <v>289</v>
      </c>
      <c r="D230" s="3" t="s">
        <v>217</v>
      </c>
      <c r="E230" s="3" t="s">
        <v>330</v>
      </c>
      <c r="F230" s="3" t="s">
        <v>195</v>
      </c>
      <c r="G230" s="29">
        <v>74.5</v>
      </c>
      <c r="H230" s="29">
        <v>74500</v>
      </c>
      <c r="I230" s="34">
        <v>2023</v>
      </c>
    </row>
    <row r="231" spans="1:9">
      <c r="A231" s="3" t="s">
        <v>1368</v>
      </c>
      <c r="B231" t="s">
        <v>1369</v>
      </c>
      <c r="C231" t="s">
        <v>290</v>
      </c>
      <c r="D231" t="s">
        <v>176</v>
      </c>
      <c r="E231" t="s">
        <v>331</v>
      </c>
      <c r="F231" t="s">
        <v>3174</v>
      </c>
      <c r="G231" s="24">
        <f t="shared" ref="G231:G294" si="7">H231/1000</f>
        <v>0.05</v>
      </c>
      <c r="H231" s="24">
        <v>50</v>
      </c>
      <c r="I231">
        <v>2015</v>
      </c>
    </row>
    <row r="232" spans="1:9">
      <c r="A232" s="3" t="s">
        <v>1401</v>
      </c>
      <c r="B232" t="s">
        <v>1402</v>
      </c>
      <c r="C232" t="s">
        <v>290</v>
      </c>
      <c r="D232" t="s">
        <v>148</v>
      </c>
      <c r="E232" t="s">
        <v>331</v>
      </c>
      <c r="F232" t="s">
        <v>3177</v>
      </c>
      <c r="G232" s="24">
        <f t="shared" si="7"/>
        <v>1</v>
      </c>
      <c r="H232" s="24">
        <v>1000</v>
      </c>
      <c r="I232">
        <v>2015</v>
      </c>
    </row>
    <row r="233" spans="1:9">
      <c r="A233" s="3" t="s">
        <v>1749</v>
      </c>
      <c r="B233" t="s">
        <v>2012</v>
      </c>
      <c r="C233" t="s">
        <v>290</v>
      </c>
      <c r="D233" t="s">
        <v>1748</v>
      </c>
      <c r="E233" t="s">
        <v>331</v>
      </c>
      <c r="F233" t="s">
        <v>3235</v>
      </c>
      <c r="G233" s="24">
        <f t="shared" si="7"/>
        <v>10.37</v>
      </c>
      <c r="H233" s="24">
        <v>10370</v>
      </c>
      <c r="I233">
        <v>2015</v>
      </c>
    </row>
    <row r="234" spans="1:9">
      <c r="A234" s="3" t="s">
        <v>1341</v>
      </c>
      <c r="B234" t="s">
        <v>1342</v>
      </c>
      <c r="C234" t="s">
        <v>290</v>
      </c>
      <c r="D234" t="s">
        <v>240</v>
      </c>
      <c r="E234" t="s">
        <v>331</v>
      </c>
      <c r="F234" t="s">
        <v>3174</v>
      </c>
      <c r="G234" s="24">
        <f t="shared" si="7"/>
        <v>3.9E-2</v>
      </c>
      <c r="H234" s="24">
        <v>39</v>
      </c>
      <c r="I234">
        <v>2016</v>
      </c>
    </row>
    <row r="235" spans="1:9">
      <c r="A235" s="3" t="s">
        <v>1663</v>
      </c>
      <c r="B235" t="s">
        <v>1369</v>
      </c>
      <c r="C235" t="s">
        <v>290</v>
      </c>
      <c r="D235" t="s">
        <v>176</v>
      </c>
      <c r="E235" t="s">
        <v>331</v>
      </c>
      <c r="G235" s="24">
        <f t="shared" si="7"/>
        <v>4.8000000000000001E-2</v>
      </c>
      <c r="H235" s="24">
        <v>48</v>
      </c>
      <c r="I235">
        <v>2016</v>
      </c>
    </row>
    <row r="236" spans="1:9">
      <c r="A236" s="3" t="s">
        <v>1382</v>
      </c>
      <c r="B236" t="s">
        <v>1383</v>
      </c>
      <c r="C236" t="s">
        <v>290</v>
      </c>
      <c r="D236" t="s">
        <v>143</v>
      </c>
      <c r="E236" t="s">
        <v>331</v>
      </c>
      <c r="F236" t="s">
        <v>3174</v>
      </c>
      <c r="G236" s="24">
        <f t="shared" si="7"/>
        <v>0.1</v>
      </c>
      <c r="H236" s="24">
        <v>100</v>
      </c>
      <c r="I236">
        <v>2016</v>
      </c>
    </row>
    <row r="237" spans="1:9">
      <c r="A237" s="3" t="s">
        <v>1393</v>
      </c>
      <c r="B237" t="s">
        <v>1394</v>
      </c>
      <c r="C237" t="s">
        <v>290</v>
      </c>
      <c r="D237" t="s">
        <v>220</v>
      </c>
      <c r="E237" t="s">
        <v>331</v>
      </c>
      <c r="F237" t="s">
        <v>3174</v>
      </c>
      <c r="G237" s="24">
        <f t="shared" si="7"/>
        <v>0.93600000000000005</v>
      </c>
      <c r="H237" s="24">
        <v>936</v>
      </c>
      <c r="I237">
        <v>2016</v>
      </c>
    </row>
    <row r="238" spans="1:9">
      <c r="A238" s="3" t="s">
        <v>1395</v>
      </c>
      <c r="B238" t="s">
        <v>1396</v>
      </c>
      <c r="C238" t="s">
        <v>290</v>
      </c>
      <c r="D238" t="s">
        <v>144</v>
      </c>
      <c r="E238" t="s">
        <v>331</v>
      </c>
      <c r="F238" t="s">
        <v>3174</v>
      </c>
      <c r="G238" s="24">
        <f t="shared" si="7"/>
        <v>1</v>
      </c>
      <c r="H238" s="24">
        <v>1000</v>
      </c>
      <c r="I238">
        <v>2016</v>
      </c>
    </row>
    <row r="239" spans="1:9">
      <c r="A239" s="3" t="s">
        <v>1386</v>
      </c>
      <c r="B239" t="s">
        <v>1387</v>
      </c>
      <c r="C239" t="s">
        <v>290</v>
      </c>
      <c r="D239" t="s">
        <v>143</v>
      </c>
      <c r="E239" t="s">
        <v>331</v>
      </c>
      <c r="F239" t="s">
        <v>3174</v>
      </c>
      <c r="G239" s="24">
        <f t="shared" si="7"/>
        <v>1.86</v>
      </c>
      <c r="H239" s="24">
        <v>1860</v>
      </c>
      <c r="I239">
        <v>2016</v>
      </c>
    </row>
    <row r="240" spans="1:9">
      <c r="A240" s="3" t="s">
        <v>1403</v>
      </c>
      <c r="B240" t="s">
        <v>1402</v>
      </c>
      <c r="C240" t="s">
        <v>290</v>
      </c>
      <c r="D240" t="s">
        <v>148</v>
      </c>
      <c r="E240" t="s">
        <v>331</v>
      </c>
      <c r="F240" t="s">
        <v>3177</v>
      </c>
      <c r="G240" s="24">
        <f t="shared" si="7"/>
        <v>2.5</v>
      </c>
      <c r="H240" s="24">
        <v>2500</v>
      </c>
      <c r="I240">
        <v>2016</v>
      </c>
    </row>
    <row r="241" spans="1:9">
      <c r="A241" s="3" t="s">
        <v>1397</v>
      </c>
      <c r="B241" t="s">
        <v>1398</v>
      </c>
      <c r="C241" t="s">
        <v>290</v>
      </c>
      <c r="D241" t="s">
        <v>146</v>
      </c>
      <c r="E241" t="s">
        <v>331</v>
      </c>
      <c r="F241" t="s">
        <v>3174</v>
      </c>
      <c r="G241" s="24">
        <f t="shared" si="7"/>
        <v>2.7</v>
      </c>
      <c r="H241" s="24">
        <v>2700</v>
      </c>
      <c r="I241">
        <v>2016</v>
      </c>
    </row>
    <row r="242" spans="1:9">
      <c r="A242" s="3" t="s">
        <v>1370</v>
      </c>
      <c r="B242" t="s">
        <v>1371</v>
      </c>
      <c r="C242" t="s">
        <v>290</v>
      </c>
      <c r="D242" t="s">
        <v>176</v>
      </c>
      <c r="E242" t="s">
        <v>331</v>
      </c>
      <c r="F242" t="s">
        <v>3174</v>
      </c>
      <c r="G242" s="24">
        <f t="shared" si="7"/>
        <v>7.1999999999999995E-2</v>
      </c>
      <c r="H242" s="24">
        <v>72</v>
      </c>
      <c r="I242">
        <v>2017</v>
      </c>
    </row>
    <row r="243" spans="1:9">
      <c r="A243" s="3" t="s">
        <v>1399</v>
      </c>
      <c r="B243" t="s">
        <v>1400</v>
      </c>
      <c r="C243" t="s">
        <v>290</v>
      </c>
      <c r="D243" t="s">
        <v>147</v>
      </c>
      <c r="E243" t="s">
        <v>331</v>
      </c>
      <c r="F243" t="s">
        <v>3174</v>
      </c>
      <c r="G243" s="24">
        <f t="shared" si="7"/>
        <v>1</v>
      </c>
      <c r="H243" s="24">
        <v>1000</v>
      </c>
      <c r="I243">
        <v>2017</v>
      </c>
    </row>
    <row r="244" spans="1:9">
      <c r="A244" s="3" t="s">
        <v>1372</v>
      </c>
      <c r="B244" t="s">
        <v>1373</v>
      </c>
      <c r="C244" t="s">
        <v>290</v>
      </c>
      <c r="D244" t="s">
        <v>141</v>
      </c>
      <c r="E244" t="s">
        <v>331</v>
      </c>
      <c r="F244" t="s">
        <v>141</v>
      </c>
      <c r="G244" s="24">
        <f t="shared" si="7"/>
        <v>1.0476307692307691</v>
      </c>
      <c r="H244" s="24">
        <v>1047.6307692307691</v>
      </c>
      <c r="I244">
        <v>2017</v>
      </c>
    </row>
    <row r="245" spans="1:9">
      <c r="A245" s="3" t="s">
        <v>1404</v>
      </c>
      <c r="B245" t="s">
        <v>1402</v>
      </c>
      <c r="C245" t="s">
        <v>290</v>
      </c>
      <c r="D245" t="s">
        <v>148</v>
      </c>
      <c r="E245" t="s">
        <v>331</v>
      </c>
      <c r="F245" t="s">
        <v>3177</v>
      </c>
      <c r="G245" s="24">
        <f t="shared" si="7"/>
        <v>3</v>
      </c>
      <c r="H245" s="24">
        <v>3000</v>
      </c>
      <c r="I245">
        <v>2017</v>
      </c>
    </row>
    <row r="246" spans="1:9">
      <c r="A246" s="3" t="s">
        <v>1750</v>
      </c>
      <c r="B246" t="s">
        <v>2012</v>
      </c>
      <c r="C246" t="s">
        <v>290</v>
      </c>
      <c r="D246" t="s">
        <v>1748</v>
      </c>
      <c r="E246" t="s">
        <v>331</v>
      </c>
      <c r="F246" t="s">
        <v>3235</v>
      </c>
      <c r="G246" s="24">
        <f t="shared" si="7"/>
        <v>52</v>
      </c>
      <c r="H246" s="24">
        <v>52000</v>
      </c>
      <c r="I246">
        <v>2017</v>
      </c>
    </row>
    <row r="247" spans="1:9">
      <c r="A247" s="3" t="s">
        <v>1376</v>
      </c>
      <c r="B247" t="s">
        <v>1377</v>
      </c>
      <c r="C247" t="s">
        <v>290</v>
      </c>
      <c r="D247" t="s">
        <v>142</v>
      </c>
      <c r="E247" t="s">
        <v>330</v>
      </c>
      <c r="F247" t="s">
        <v>3175</v>
      </c>
      <c r="G247" s="24">
        <f t="shared" si="7"/>
        <v>2</v>
      </c>
      <c r="H247" s="24">
        <v>2000</v>
      </c>
      <c r="I247">
        <v>2018</v>
      </c>
    </row>
    <row r="248" spans="1:9">
      <c r="A248" s="3" t="s">
        <v>1374</v>
      </c>
      <c r="B248" t="s">
        <v>1375</v>
      </c>
      <c r="C248" t="s">
        <v>290</v>
      </c>
      <c r="D248" t="s">
        <v>241</v>
      </c>
      <c r="E248" t="s">
        <v>331</v>
      </c>
      <c r="F248" t="s">
        <v>3174</v>
      </c>
      <c r="G248" s="24">
        <f t="shared" si="7"/>
        <v>1</v>
      </c>
      <c r="H248" s="24">
        <v>1000</v>
      </c>
      <c r="I248">
        <v>2019</v>
      </c>
    </row>
    <row r="249" spans="1:9">
      <c r="A249" s="3" t="s">
        <v>1378</v>
      </c>
      <c r="B249" t="s">
        <v>1379</v>
      </c>
      <c r="C249" t="s">
        <v>290</v>
      </c>
      <c r="D249" t="s">
        <v>142</v>
      </c>
      <c r="E249" t="s">
        <v>330</v>
      </c>
      <c r="F249" t="s">
        <v>3175</v>
      </c>
      <c r="G249" s="24">
        <f t="shared" si="7"/>
        <v>2.4</v>
      </c>
      <c r="H249" s="24">
        <v>2400</v>
      </c>
      <c r="I249">
        <v>2019</v>
      </c>
    </row>
    <row r="250" spans="1:9">
      <c r="A250" s="3" t="s">
        <v>1380</v>
      </c>
      <c r="B250" t="s">
        <v>1381</v>
      </c>
      <c r="C250" t="s">
        <v>290</v>
      </c>
      <c r="D250" t="s">
        <v>142</v>
      </c>
      <c r="E250" t="s">
        <v>330</v>
      </c>
      <c r="F250" t="s">
        <v>3175</v>
      </c>
      <c r="G250" s="24">
        <f t="shared" si="7"/>
        <v>3.6</v>
      </c>
      <c r="H250" s="24">
        <v>3600</v>
      </c>
      <c r="I250">
        <v>2019</v>
      </c>
    </row>
    <row r="251" spans="1:9">
      <c r="A251" s="3" t="s">
        <v>2011</v>
      </c>
      <c r="B251" t="s">
        <v>2012</v>
      </c>
      <c r="C251" t="s">
        <v>290</v>
      </c>
      <c r="D251" t="s">
        <v>1748</v>
      </c>
      <c r="E251" t="s">
        <v>331</v>
      </c>
      <c r="F251" t="s">
        <v>3235</v>
      </c>
      <c r="G251" s="24">
        <f t="shared" si="7"/>
        <v>17.5</v>
      </c>
      <c r="H251" s="24">
        <v>17500</v>
      </c>
      <c r="I251">
        <v>2019</v>
      </c>
    </row>
    <row r="252" spans="1:9">
      <c r="A252" s="3" t="s">
        <v>2013</v>
      </c>
      <c r="B252" t="s">
        <v>2014</v>
      </c>
      <c r="C252" t="s">
        <v>290</v>
      </c>
      <c r="D252" t="s">
        <v>1748</v>
      </c>
      <c r="E252" t="s">
        <v>331</v>
      </c>
      <c r="F252" t="s">
        <v>3235</v>
      </c>
      <c r="G252" s="24">
        <f t="shared" si="7"/>
        <v>31.5</v>
      </c>
      <c r="H252" s="24">
        <v>31500</v>
      </c>
      <c r="I252">
        <v>2020</v>
      </c>
    </row>
    <row r="253" spans="1:9">
      <c r="A253" s="30" t="s">
        <v>4697</v>
      </c>
      <c r="B253" t="s">
        <v>4693</v>
      </c>
      <c r="C253" t="s">
        <v>291</v>
      </c>
      <c r="D253" t="s">
        <v>4694</v>
      </c>
      <c r="E253" t="s">
        <v>330</v>
      </c>
      <c r="G253" s="28">
        <f t="shared" si="7"/>
        <v>2.8320000000000001E-2</v>
      </c>
      <c r="H253" s="28">
        <v>28.32</v>
      </c>
      <c r="I253">
        <v>2020</v>
      </c>
    </row>
    <row r="254" spans="1:9">
      <c r="A254" s="30" t="s">
        <v>4698</v>
      </c>
      <c r="B254" t="s">
        <v>4695</v>
      </c>
      <c r="C254" t="s">
        <v>291</v>
      </c>
      <c r="D254" t="s">
        <v>4694</v>
      </c>
      <c r="E254" t="s">
        <v>330</v>
      </c>
      <c r="F254" t="s">
        <v>4696</v>
      </c>
      <c r="G254" s="28">
        <f t="shared" si="7"/>
        <v>0.27</v>
      </c>
      <c r="H254" s="28">
        <v>270</v>
      </c>
      <c r="I254">
        <v>2020</v>
      </c>
    </row>
    <row r="255" spans="1:9">
      <c r="A255" s="3" t="s">
        <v>1285</v>
      </c>
      <c r="B255" t="s">
        <v>1286</v>
      </c>
      <c r="C255" t="s">
        <v>292</v>
      </c>
      <c r="D255" t="s">
        <v>112</v>
      </c>
      <c r="E255" t="s">
        <v>331</v>
      </c>
      <c r="G255" s="24">
        <f t="shared" si="7"/>
        <v>5.2369230769230765E-2</v>
      </c>
      <c r="H255" s="24">
        <v>52.369230769230768</v>
      </c>
      <c r="I255">
        <v>2011</v>
      </c>
    </row>
    <row r="256" spans="1:9">
      <c r="A256" s="3" t="s">
        <v>1333</v>
      </c>
      <c r="B256" t="s">
        <v>1334</v>
      </c>
      <c r="C256" t="s">
        <v>292</v>
      </c>
      <c r="D256" t="s">
        <v>137</v>
      </c>
      <c r="E256" t="s">
        <v>332</v>
      </c>
      <c r="G256" s="24">
        <f t="shared" si="7"/>
        <v>4.5692307692307685E-2</v>
      </c>
      <c r="H256" s="24">
        <v>45.692307692307686</v>
      </c>
      <c r="I256">
        <v>2013</v>
      </c>
    </row>
    <row r="257" spans="1:9">
      <c r="A257" s="3" t="s">
        <v>346</v>
      </c>
      <c r="B257" t="s">
        <v>347</v>
      </c>
      <c r="C257" t="s">
        <v>292</v>
      </c>
      <c r="D257" t="s">
        <v>27</v>
      </c>
      <c r="E257" t="s">
        <v>331</v>
      </c>
      <c r="G257" s="24">
        <f t="shared" si="7"/>
        <v>1.9038461538461535E-2</v>
      </c>
      <c r="H257" s="24">
        <v>19.038461538461537</v>
      </c>
      <c r="I257">
        <v>2014</v>
      </c>
    </row>
    <row r="258" spans="1:9">
      <c r="A258" s="3" t="s">
        <v>1303</v>
      </c>
      <c r="B258" t="s">
        <v>1304</v>
      </c>
      <c r="C258" t="s">
        <v>292</v>
      </c>
      <c r="D258" t="s">
        <v>161</v>
      </c>
      <c r="E258" t="s">
        <v>331</v>
      </c>
      <c r="F258" t="s">
        <v>161</v>
      </c>
      <c r="G258" s="24">
        <f t="shared" si="7"/>
        <v>0.3075</v>
      </c>
      <c r="H258" s="24">
        <v>307.5</v>
      </c>
      <c r="I258">
        <v>2015</v>
      </c>
    </row>
    <row r="259" spans="1:9">
      <c r="A259" s="3" t="s">
        <v>1293</v>
      </c>
      <c r="B259" t="s">
        <v>1294</v>
      </c>
      <c r="C259" t="s">
        <v>292</v>
      </c>
      <c r="D259" t="s">
        <v>120</v>
      </c>
      <c r="E259" t="s">
        <v>331</v>
      </c>
      <c r="G259" s="24">
        <f t="shared" si="7"/>
        <v>0.65568461538461531</v>
      </c>
      <c r="H259" s="24">
        <v>655.68461538461531</v>
      </c>
      <c r="I259">
        <v>2015</v>
      </c>
    </row>
    <row r="260" spans="1:9">
      <c r="A260" s="3" t="s">
        <v>1291</v>
      </c>
      <c r="B260" t="s">
        <v>1292</v>
      </c>
      <c r="C260" t="s">
        <v>292</v>
      </c>
      <c r="D260" t="s">
        <v>1291</v>
      </c>
      <c r="E260" t="s">
        <v>331</v>
      </c>
      <c r="F260" t="s">
        <v>3171</v>
      </c>
      <c r="G260" s="24">
        <f t="shared" si="7"/>
        <v>0.14699999999999999</v>
      </c>
      <c r="H260" s="24">
        <v>147</v>
      </c>
      <c r="I260">
        <v>2016</v>
      </c>
    </row>
    <row r="261" spans="1:9">
      <c r="A261" s="3" t="s">
        <v>1297</v>
      </c>
      <c r="B261" t="s">
        <v>1298</v>
      </c>
      <c r="C261" t="s">
        <v>292</v>
      </c>
      <c r="D261" t="s">
        <v>115</v>
      </c>
      <c r="E261" t="s">
        <v>331</v>
      </c>
      <c r="F261" t="s">
        <v>161</v>
      </c>
      <c r="G261" s="24">
        <f t="shared" si="7"/>
        <v>0.17661538461538462</v>
      </c>
      <c r="H261" s="24">
        <v>176.61538461538461</v>
      </c>
      <c r="I261">
        <v>2016</v>
      </c>
    </row>
    <row r="262" spans="1:9">
      <c r="A262" s="3" t="s">
        <v>1305</v>
      </c>
      <c r="B262" t="s">
        <v>1306</v>
      </c>
      <c r="C262" t="s">
        <v>292</v>
      </c>
      <c r="D262" t="s">
        <v>161</v>
      </c>
      <c r="E262" t="s">
        <v>331</v>
      </c>
      <c r="F262" t="s">
        <v>161</v>
      </c>
      <c r="G262" s="24">
        <f t="shared" si="7"/>
        <v>0.27</v>
      </c>
      <c r="H262" s="24">
        <v>270</v>
      </c>
      <c r="I262">
        <v>2016</v>
      </c>
    </row>
    <row r="263" spans="1:9">
      <c r="A263" s="3" t="s">
        <v>1314</v>
      </c>
      <c r="B263" t="s">
        <v>1315</v>
      </c>
      <c r="C263" t="s">
        <v>292</v>
      </c>
      <c r="D263" t="s">
        <v>119</v>
      </c>
      <c r="E263" t="s">
        <v>332</v>
      </c>
      <c r="G263" s="24">
        <f t="shared" si="7"/>
        <v>0.60984000000000005</v>
      </c>
      <c r="H263" s="24">
        <v>609.84</v>
      </c>
      <c r="I263">
        <v>2016</v>
      </c>
    </row>
    <row r="264" spans="1:9">
      <c r="A264" s="3" t="s">
        <v>1307</v>
      </c>
      <c r="B264" t="s">
        <v>1308</v>
      </c>
      <c r="C264" t="s">
        <v>292</v>
      </c>
      <c r="D264" t="s">
        <v>118</v>
      </c>
      <c r="E264" t="s">
        <v>332</v>
      </c>
      <c r="F264" t="s">
        <v>3172</v>
      </c>
      <c r="G264" s="24">
        <f t="shared" si="7"/>
        <v>1.5036923076923077</v>
      </c>
      <c r="H264" s="24">
        <v>1503.6923076923076</v>
      </c>
      <c r="I264">
        <v>2016</v>
      </c>
    </row>
    <row r="265" spans="1:9">
      <c r="A265" s="3" t="s">
        <v>1283</v>
      </c>
      <c r="B265" t="s">
        <v>1284</v>
      </c>
      <c r="C265" t="s">
        <v>292</v>
      </c>
      <c r="D265" t="s">
        <v>111</v>
      </c>
      <c r="E265" t="s">
        <v>331</v>
      </c>
      <c r="G265" s="24">
        <f t="shared" si="7"/>
        <v>0.12184615384615384</v>
      </c>
      <c r="H265" s="24">
        <v>121.84615384615384</v>
      </c>
      <c r="I265">
        <v>2017</v>
      </c>
    </row>
    <row r="266" spans="1:9">
      <c r="A266" s="3" t="s">
        <v>1287</v>
      </c>
      <c r="B266" t="s">
        <v>1288</v>
      </c>
      <c r="C266" t="s">
        <v>292</v>
      </c>
      <c r="D266" t="s">
        <v>113</v>
      </c>
      <c r="E266" t="s">
        <v>331</v>
      </c>
      <c r="F266" t="s">
        <v>3169</v>
      </c>
      <c r="G266" s="24">
        <f t="shared" si="7"/>
        <v>0.13676923076923078</v>
      </c>
      <c r="H266" s="24">
        <v>136.76923076923077</v>
      </c>
      <c r="I266">
        <v>2017</v>
      </c>
    </row>
    <row r="267" spans="1:9">
      <c r="A267" s="3" t="s">
        <v>1301</v>
      </c>
      <c r="B267" t="s">
        <v>1302</v>
      </c>
      <c r="C267" t="s">
        <v>292</v>
      </c>
      <c r="D267" t="s">
        <v>117</v>
      </c>
      <c r="E267" t="s">
        <v>331</v>
      </c>
      <c r="G267" s="24">
        <f t="shared" si="7"/>
        <v>0.15498461538461539</v>
      </c>
      <c r="H267" s="24">
        <v>154.98461538461538</v>
      </c>
      <c r="I267">
        <v>2017</v>
      </c>
    </row>
    <row r="268" spans="1:9">
      <c r="A268" s="3" t="s">
        <v>1299</v>
      </c>
      <c r="B268" t="s">
        <v>1300</v>
      </c>
      <c r="C268" t="s">
        <v>292</v>
      </c>
      <c r="D268" t="s">
        <v>116</v>
      </c>
      <c r="E268" t="s">
        <v>331</v>
      </c>
      <c r="F268" t="s">
        <v>3169</v>
      </c>
      <c r="G268" s="24">
        <f t="shared" si="7"/>
        <v>0.16009230769230767</v>
      </c>
      <c r="H268" s="24">
        <v>160.09230769230768</v>
      </c>
      <c r="I268">
        <v>2017</v>
      </c>
    </row>
    <row r="269" spans="1:9">
      <c r="A269" s="3" t="s">
        <v>1295</v>
      </c>
      <c r="B269" t="s">
        <v>1296</v>
      </c>
      <c r="C269" t="s">
        <v>292</v>
      </c>
      <c r="D269" t="s">
        <v>114</v>
      </c>
      <c r="E269" t="s">
        <v>331</v>
      </c>
      <c r="F269" t="s">
        <v>161</v>
      </c>
      <c r="G269" s="24">
        <f t="shared" si="7"/>
        <v>0.17735384615384614</v>
      </c>
      <c r="H269" s="24">
        <v>177.35384615384615</v>
      </c>
      <c r="I269">
        <v>2017</v>
      </c>
    </row>
    <row r="270" spans="1:9">
      <c r="A270" s="3" t="s">
        <v>348</v>
      </c>
      <c r="B270" t="s">
        <v>349</v>
      </c>
      <c r="C270" t="s">
        <v>0</v>
      </c>
      <c r="D270" t="s">
        <v>45</v>
      </c>
      <c r="E270" t="s">
        <v>331</v>
      </c>
      <c r="G270" s="24">
        <f t="shared" si="7"/>
        <v>0.05</v>
      </c>
      <c r="H270" s="24">
        <v>50</v>
      </c>
      <c r="I270">
        <v>2017</v>
      </c>
    </row>
    <row r="271" spans="1:9">
      <c r="A271" s="3" t="s">
        <v>350</v>
      </c>
      <c r="B271" t="s">
        <v>351</v>
      </c>
      <c r="C271" t="s">
        <v>0</v>
      </c>
      <c r="D271" t="s">
        <v>44</v>
      </c>
      <c r="E271" t="s">
        <v>331</v>
      </c>
      <c r="G271" s="24">
        <f t="shared" si="7"/>
        <v>0.05</v>
      </c>
      <c r="H271" s="24">
        <v>50</v>
      </c>
      <c r="I271">
        <v>2017</v>
      </c>
    </row>
    <row r="272" spans="1:9">
      <c r="A272" s="3" t="s">
        <v>1637</v>
      </c>
      <c r="B272" t="s">
        <v>3715</v>
      </c>
      <c r="C272" t="s">
        <v>293</v>
      </c>
      <c r="D272" t="s">
        <v>198</v>
      </c>
      <c r="E272" t="s">
        <v>332</v>
      </c>
      <c r="G272" s="24">
        <f t="shared" si="7"/>
        <v>0.1</v>
      </c>
      <c r="H272" s="24">
        <v>100</v>
      </c>
      <c r="I272">
        <v>2014</v>
      </c>
    </row>
    <row r="273" spans="1:9">
      <c r="A273" s="3" t="s">
        <v>1632</v>
      </c>
      <c r="B273" t="s">
        <v>1633</v>
      </c>
      <c r="C273" t="s">
        <v>293</v>
      </c>
      <c r="D273" t="s">
        <v>242</v>
      </c>
      <c r="E273" t="s">
        <v>331</v>
      </c>
      <c r="G273" s="24">
        <f t="shared" si="7"/>
        <v>0.5</v>
      </c>
      <c r="H273" s="24">
        <v>500</v>
      </c>
      <c r="I273">
        <v>2015</v>
      </c>
    </row>
    <row r="274" spans="1:9">
      <c r="A274" s="3" t="s">
        <v>1634</v>
      </c>
      <c r="B274" t="s">
        <v>1635</v>
      </c>
      <c r="C274" t="s">
        <v>293</v>
      </c>
      <c r="D274" t="s">
        <v>242</v>
      </c>
      <c r="E274" t="s">
        <v>331</v>
      </c>
      <c r="G274" s="24">
        <f t="shared" si="7"/>
        <v>0.5</v>
      </c>
      <c r="H274" s="24">
        <v>500</v>
      </c>
      <c r="I274">
        <v>2015</v>
      </c>
    </row>
    <row r="275" spans="1:9">
      <c r="A275" s="3" t="s">
        <v>1505</v>
      </c>
      <c r="B275" t="s">
        <v>1506</v>
      </c>
      <c r="C275" t="s">
        <v>293</v>
      </c>
      <c r="D275" t="s">
        <v>243</v>
      </c>
      <c r="E275" t="s">
        <v>331</v>
      </c>
      <c r="G275" s="24">
        <f t="shared" si="7"/>
        <v>0.54</v>
      </c>
      <c r="H275" s="24">
        <v>540</v>
      </c>
      <c r="I275">
        <v>2017</v>
      </c>
    </row>
    <row r="276" spans="1:9">
      <c r="A276" s="3" t="s">
        <v>1638</v>
      </c>
      <c r="B276" t="s">
        <v>1083</v>
      </c>
      <c r="C276" t="s">
        <v>293</v>
      </c>
      <c r="D276" t="s">
        <v>199</v>
      </c>
      <c r="E276" t="s">
        <v>332</v>
      </c>
      <c r="G276" s="24">
        <f t="shared" si="7"/>
        <v>0.25</v>
      </c>
      <c r="H276" s="24">
        <v>250</v>
      </c>
      <c r="I276">
        <v>2019</v>
      </c>
    </row>
    <row r="277" spans="1:9">
      <c r="A277" s="3" t="s">
        <v>3591</v>
      </c>
      <c r="B277" t="s">
        <v>865</v>
      </c>
      <c r="C277" t="s">
        <v>293</v>
      </c>
      <c r="D277" t="s">
        <v>223</v>
      </c>
      <c r="E277" t="s">
        <v>330</v>
      </c>
      <c r="F277" t="s">
        <v>3470</v>
      </c>
      <c r="G277" s="24">
        <f t="shared" si="7"/>
        <v>0.9</v>
      </c>
      <c r="H277" s="24">
        <v>900</v>
      </c>
      <c r="I277">
        <v>2019</v>
      </c>
    </row>
    <row r="278" spans="1:9">
      <c r="A278" s="3" t="s">
        <v>3585</v>
      </c>
      <c r="B278" t="s">
        <v>865</v>
      </c>
      <c r="C278" t="s">
        <v>293</v>
      </c>
      <c r="D278" t="s">
        <v>223</v>
      </c>
      <c r="E278" t="s">
        <v>330</v>
      </c>
      <c r="F278" t="s">
        <v>3219</v>
      </c>
      <c r="G278" s="24">
        <f t="shared" si="7"/>
        <v>1.18</v>
      </c>
      <c r="H278" s="24">
        <v>1180</v>
      </c>
      <c r="I278">
        <v>2019</v>
      </c>
    </row>
    <row r="279" spans="1:9">
      <c r="A279" s="3" t="s">
        <v>2391</v>
      </c>
      <c r="B279" t="s">
        <v>2392</v>
      </c>
      <c r="C279" t="s">
        <v>293</v>
      </c>
      <c r="D279" t="s">
        <v>223</v>
      </c>
      <c r="E279" t="s">
        <v>330</v>
      </c>
      <c r="F279" t="s">
        <v>3409</v>
      </c>
      <c r="G279" s="24">
        <f t="shared" si="7"/>
        <v>1.625</v>
      </c>
      <c r="H279" s="24">
        <v>1625</v>
      </c>
      <c r="I279">
        <v>2019</v>
      </c>
    </row>
    <row r="280" spans="1:9">
      <c r="A280" s="3" t="s">
        <v>2521</v>
      </c>
      <c r="B280" t="s">
        <v>2430</v>
      </c>
      <c r="C280" t="s">
        <v>293</v>
      </c>
      <c r="D280" t="s">
        <v>223</v>
      </c>
      <c r="E280" t="s">
        <v>330</v>
      </c>
      <c r="F280" t="s">
        <v>3787</v>
      </c>
      <c r="G280" s="24">
        <f t="shared" si="7"/>
        <v>0.65</v>
      </c>
      <c r="H280" s="24">
        <v>650</v>
      </c>
      <c r="I280">
        <v>2020</v>
      </c>
    </row>
    <row r="281" spans="1:9">
      <c r="A281" s="3" t="s">
        <v>2480</v>
      </c>
      <c r="B281" t="s">
        <v>2481</v>
      </c>
      <c r="C281" t="s">
        <v>293</v>
      </c>
      <c r="D281" t="s">
        <v>88</v>
      </c>
      <c r="E281" t="s">
        <v>330</v>
      </c>
      <c r="F281" t="s">
        <v>3783</v>
      </c>
      <c r="G281" s="24">
        <f t="shared" si="7"/>
        <v>1.1619999999999999</v>
      </c>
      <c r="H281" s="24">
        <v>1162</v>
      </c>
      <c r="I281">
        <v>2020</v>
      </c>
    </row>
    <row r="282" spans="1:9">
      <c r="A282" s="3" t="s">
        <v>2455</v>
      </c>
      <c r="B282" t="s">
        <v>2456</v>
      </c>
      <c r="C282" t="s">
        <v>293</v>
      </c>
      <c r="D282" t="s">
        <v>223</v>
      </c>
      <c r="E282" t="s">
        <v>330</v>
      </c>
      <c r="F282" t="s">
        <v>3779</v>
      </c>
      <c r="G282" s="24">
        <f t="shared" si="7"/>
        <v>1.85</v>
      </c>
      <c r="H282" s="24">
        <v>1850</v>
      </c>
      <c r="I282">
        <v>2020</v>
      </c>
    </row>
    <row r="283" spans="1:9">
      <c r="A283" s="3" t="s">
        <v>2457</v>
      </c>
      <c r="B283" t="s">
        <v>458</v>
      </c>
      <c r="C283" t="s">
        <v>293</v>
      </c>
      <c r="D283" t="s">
        <v>223</v>
      </c>
      <c r="E283" t="s">
        <v>330</v>
      </c>
      <c r="F283" t="s">
        <v>3102</v>
      </c>
      <c r="G283" s="24">
        <f t="shared" si="7"/>
        <v>1.95</v>
      </c>
      <c r="H283" s="24">
        <v>1950</v>
      </c>
      <c r="I283">
        <v>2020</v>
      </c>
    </row>
    <row r="284" spans="1:9">
      <c r="A284" s="3" t="s">
        <v>2468</v>
      </c>
      <c r="B284" t="s">
        <v>2469</v>
      </c>
      <c r="C284" t="s">
        <v>293</v>
      </c>
      <c r="D284" t="s">
        <v>223</v>
      </c>
      <c r="E284" t="s">
        <v>330</v>
      </c>
      <c r="F284" t="s">
        <v>3774</v>
      </c>
      <c r="G284" s="24">
        <f t="shared" si="7"/>
        <v>1.98</v>
      </c>
      <c r="H284" s="24">
        <v>1980</v>
      </c>
      <c r="I284">
        <v>2020</v>
      </c>
    </row>
    <row r="285" spans="1:9">
      <c r="A285" s="3" t="s">
        <v>2427</v>
      </c>
      <c r="B285" t="s">
        <v>2428</v>
      </c>
      <c r="C285" t="s">
        <v>293</v>
      </c>
      <c r="D285" t="s">
        <v>88</v>
      </c>
      <c r="E285" t="s">
        <v>330</v>
      </c>
      <c r="F285" t="s">
        <v>3100</v>
      </c>
      <c r="G285" s="24">
        <f t="shared" si="7"/>
        <v>2</v>
      </c>
      <c r="H285" s="24">
        <v>2000</v>
      </c>
      <c r="I285">
        <v>2020</v>
      </c>
    </row>
    <row r="286" spans="1:9">
      <c r="A286" s="3" t="s">
        <v>1602</v>
      </c>
      <c r="B286" t="s">
        <v>2431</v>
      </c>
      <c r="C286" t="s">
        <v>293</v>
      </c>
      <c r="D286" t="s">
        <v>223</v>
      </c>
      <c r="E286" t="s">
        <v>330</v>
      </c>
      <c r="F286" t="s">
        <v>3102</v>
      </c>
      <c r="G286" s="24">
        <f t="shared" si="7"/>
        <v>2</v>
      </c>
      <c r="H286" s="24">
        <v>2000</v>
      </c>
      <c r="I286">
        <v>2020</v>
      </c>
    </row>
    <row r="287" spans="1:9">
      <c r="A287" s="3" t="s">
        <v>2432</v>
      </c>
      <c r="B287" t="s">
        <v>2433</v>
      </c>
      <c r="C287" t="s">
        <v>293</v>
      </c>
      <c r="D287" t="s">
        <v>88</v>
      </c>
      <c r="E287" t="s">
        <v>330</v>
      </c>
      <c r="F287" t="s">
        <v>3102</v>
      </c>
      <c r="G287" s="24">
        <f t="shared" si="7"/>
        <v>2</v>
      </c>
      <c r="H287" s="24">
        <v>2000</v>
      </c>
      <c r="I287">
        <v>2020</v>
      </c>
    </row>
    <row r="288" spans="1:9">
      <c r="A288" s="3" t="s">
        <v>2435</v>
      </c>
      <c r="B288" t="s">
        <v>2436</v>
      </c>
      <c r="C288" t="s">
        <v>293</v>
      </c>
      <c r="D288" t="s">
        <v>223</v>
      </c>
      <c r="E288" t="s">
        <v>330</v>
      </c>
      <c r="F288" t="s">
        <v>3775</v>
      </c>
      <c r="G288" s="24">
        <f t="shared" si="7"/>
        <v>2</v>
      </c>
      <c r="H288" s="24">
        <v>2000</v>
      </c>
      <c r="I288">
        <v>2020</v>
      </c>
    </row>
    <row r="289" spans="1:9">
      <c r="A289" s="3" t="s">
        <v>2441</v>
      </c>
      <c r="B289" t="s">
        <v>2441</v>
      </c>
      <c r="C289" t="s">
        <v>293</v>
      </c>
      <c r="D289" t="s">
        <v>223</v>
      </c>
      <c r="E289" t="s">
        <v>330</v>
      </c>
      <c r="F289" t="s">
        <v>3102</v>
      </c>
      <c r="G289" s="24">
        <f t="shared" si="7"/>
        <v>2</v>
      </c>
      <c r="H289" s="24">
        <v>2000</v>
      </c>
      <c r="I289">
        <v>2020</v>
      </c>
    </row>
    <row r="290" spans="1:9">
      <c r="A290" s="3" t="s">
        <v>2442</v>
      </c>
      <c r="B290" t="s">
        <v>817</v>
      </c>
      <c r="C290" t="s">
        <v>293</v>
      </c>
      <c r="D290" t="s">
        <v>223</v>
      </c>
      <c r="E290" t="s">
        <v>330</v>
      </c>
      <c r="F290" t="s">
        <v>3102</v>
      </c>
      <c r="G290" s="24">
        <f t="shared" si="7"/>
        <v>2</v>
      </c>
      <c r="H290" s="24">
        <v>2000</v>
      </c>
      <c r="I290">
        <v>2020</v>
      </c>
    </row>
    <row r="291" spans="1:9">
      <c r="A291" s="3" t="s">
        <v>2443</v>
      </c>
      <c r="B291" t="s">
        <v>2444</v>
      </c>
      <c r="C291" t="s">
        <v>293</v>
      </c>
      <c r="D291" t="s">
        <v>223</v>
      </c>
      <c r="E291" t="s">
        <v>330</v>
      </c>
      <c r="F291" t="s">
        <v>3474</v>
      </c>
      <c r="G291" s="24">
        <f t="shared" si="7"/>
        <v>2</v>
      </c>
      <c r="H291" s="24">
        <v>2000</v>
      </c>
      <c r="I291">
        <v>2020</v>
      </c>
    </row>
    <row r="292" spans="1:9">
      <c r="A292" s="3" t="s">
        <v>2445</v>
      </c>
      <c r="B292" t="s">
        <v>2446</v>
      </c>
      <c r="C292" t="s">
        <v>293</v>
      </c>
      <c r="D292" t="s">
        <v>223</v>
      </c>
      <c r="E292" t="s">
        <v>330</v>
      </c>
      <c r="F292" t="s">
        <v>3102</v>
      </c>
      <c r="G292" s="24">
        <f t="shared" si="7"/>
        <v>2</v>
      </c>
      <c r="H292" s="24">
        <v>2000</v>
      </c>
      <c r="I292">
        <v>2020</v>
      </c>
    </row>
    <row r="293" spans="1:9">
      <c r="A293" s="3" t="s">
        <v>2449</v>
      </c>
      <c r="B293" t="s">
        <v>2450</v>
      </c>
      <c r="C293" t="s">
        <v>293</v>
      </c>
      <c r="D293" t="s">
        <v>223</v>
      </c>
      <c r="E293" t="s">
        <v>330</v>
      </c>
      <c r="F293" t="s">
        <v>3778</v>
      </c>
      <c r="G293" s="24">
        <f t="shared" si="7"/>
        <v>2</v>
      </c>
      <c r="H293" s="24">
        <v>2000</v>
      </c>
      <c r="I293">
        <v>2020</v>
      </c>
    </row>
    <row r="294" spans="1:9">
      <c r="A294" s="3" t="s">
        <v>2451</v>
      </c>
      <c r="B294" t="s">
        <v>2452</v>
      </c>
      <c r="C294" t="s">
        <v>293</v>
      </c>
      <c r="D294" t="s">
        <v>223</v>
      </c>
      <c r="E294" t="s">
        <v>330</v>
      </c>
      <c r="F294" t="s">
        <v>3778</v>
      </c>
      <c r="G294" s="24">
        <f t="shared" si="7"/>
        <v>2</v>
      </c>
      <c r="H294" s="24">
        <v>2000</v>
      </c>
      <c r="I294">
        <v>2020</v>
      </c>
    </row>
    <row r="295" spans="1:9">
      <c r="A295" s="3" t="s">
        <v>2453</v>
      </c>
      <c r="B295" t="s">
        <v>2454</v>
      </c>
      <c r="C295" t="s">
        <v>293</v>
      </c>
      <c r="D295" t="s">
        <v>223</v>
      </c>
      <c r="E295" t="s">
        <v>330</v>
      </c>
      <c r="F295" t="s">
        <v>3778</v>
      </c>
      <c r="G295" s="24">
        <f t="shared" ref="G295:G358" si="8">H295/1000</f>
        <v>2</v>
      </c>
      <c r="H295" s="24">
        <v>2000</v>
      </c>
      <c r="I295">
        <v>2020</v>
      </c>
    </row>
    <row r="296" spans="1:9">
      <c r="A296" s="3" t="s">
        <v>2458</v>
      </c>
      <c r="B296" t="s">
        <v>2452</v>
      </c>
      <c r="C296" t="s">
        <v>293</v>
      </c>
      <c r="D296" t="s">
        <v>223</v>
      </c>
      <c r="E296" t="s">
        <v>330</v>
      </c>
      <c r="F296" t="s">
        <v>3780</v>
      </c>
      <c r="G296" s="24">
        <f t="shared" si="8"/>
        <v>2</v>
      </c>
      <c r="H296" s="24">
        <v>2000</v>
      </c>
      <c r="I296">
        <v>2020</v>
      </c>
    </row>
    <row r="297" spans="1:9">
      <c r="A297" s="3" t="s">
        <v>2459</v>
      </c>
      <c r="B297" t="s">
        <v>2460</v>
      </c>
      <c r="C297" t="s">
        <v>293</v>
      </c>
      <c r="D297" t="s">
        <v>223</v>
      </c>
      <c r="E297" t="s">
        <v>330</v>
      </c>
      <c r="F297" t="s">
        <v>3780</v>
      </c>
      <c r="G297" s="24">
        <f t="shared" si="8"/>
        <v>2</v>
      </c>
      <c r="H297" s="24">
        <v>2000</v>
      </c>
      <c r="I297">
        <v>2020</v>
      </c>
    </row>
    <row r="298" spans="1:9">
      <c r="A298" s="3" t="s">
        <v>2475</v>
      </c>
      <c r="B298" t="s">
        <v>2476</v>
      </c>
      <c r="C298" t="s">
        <v>293</v>
      </c>
      <c r="D298" t="s">
        <v>223</v>
      </c>
      <c r="E298" t="s">
        <v>330</v>
      </c>
      <c r="F298" t="s">
        <v>3782</v>
      </c>
      <c r="G298" s="24">
        <f t="shared" si="8"/>
        <v>2</v>
      </c>
      <c r="H298" s="24">
        <v>2000</v>
      </c>
      <c r="I298">
        <v>2020</v>
      </c>
    </row>
    <row r="299" spans="1:9">
      <c r="A299" s="3" t="s">
        <v>2477</v>
      </c>
      <c r="B299" t="s">
        <v>749</v>
      </c>
      <c r="C299" t="s">
        <v>293</v>
      </c>
      <c r="D299" t="s">
        <v>88</v>
      </c>
      <c r="E299" t="s">
        <v>330</v>
      </c>
      <c r="F299" t="s">
        <v>3485</v>
      </c>
      <c r="G299" s="24">
        <f t="shared" si="8"/>
        <v>2</v>
      </c>
      <c r="H299" s="24">
        <v>2000</v>
      </c>
      <c r="I299">
        <v>2020</v>
      </c>
    </row>
    <row r="300" spans="1:9">
      <c r="A300" s="3" t="s">
        <v>2491</v>
      </c>
      <c r="B300" t="s">
        <v>2450</v>
      </c>
      <c r="C300" t="s">
        <v>293</v>
      </c>
      <c r="D300" t="s">
        <v>223</v>
      </c>
      <c r="E300" t="s">
        <v>330</v>
      </c>
      <c r="F300" t="s">
        <v>3102</v>
      </c>
      <c r="G300" s="24">
        <f t="shared" si="8"/>
        <v>2</v>
      </c>
      <c r="H300" s="24">
        <v>2000</v>
      </c>
      <c r="I300">
        <v>2020</v>
      </c>
    </row>
    <row r="301" spans="1:9">
      <c r="A301" s="3" t="s">
        <v>2493</v>
      </c>
      <c r="B301" t="s">
        <v>2494</v>
      </c>
      <c r="C301" t="s">
        <v>293</v>
      </c>
      <c r="D301" t="s">
        <v>223</v>
      </c>
      <c r="E301" t="s">
        <v>330</v>
      </c>
      <c r="F301" t="s">
        <v>3102</v>
      </c>
      <c r="G301" s="24">
        <f t="shared" si="8"/>
        <v>2</v>
      </c>
      <c r="H301" s="24">
        <v>2000</v>
      </c>
      <c r="I301">
        <v>2020</v>
      </c>
    </row>
    <row r="302" spans="1:9">
      <c r="A302" s="3" t="s">
        <v>2495</v>
      </c>
      <c r="B302" t="s">
        <v>2496</v>
      </c>
      <c r="C302" t="s">
        <v>293</v>
      </c>
      <c r="D302" t="s">
        <v>223</v>
      </c>
      <c r="E302" t="s">
        <v>330</v>
      </c>
      <c r="F302" t="s">
        <v>3102</v>
      </c>
      <c r="G302" s="24">
        <f t="shared" si="8"/>
        <v>2</v>
      </c>
      <c r="H302" s="24">
        <v>2000</v>
      </c>
      <c r="I302">
        <v>2020</v>
      </c>
    </row>
    <row r="303" spans="1:9">
      <c r="A303" s="3" t="s">
        <v>2500</v>
      </c>
      <c r="B303" t="s">
        <v>2501</v>
      </c>
      <c r="C303" t="s">
        <v>293</v>
      </c>
      <c r="D303" t="s">
        <v>223</v>
      </c>
      <c r="E303" t="s">
        <v>330</v>
      </c>
      <c r="F303" t="s">
        <v>3786</v>
      </c>
      <c r="G303" s="24">
        <f t="shared" si="8"/>
        <v>2</v>
      </c>
      <c r="H303" s="24">
        <v>2000</v>
      </c>
      <c r="I303">
        <v>2020</v>
      </c>
    </row>
    <row r="304" spans="1:9">
      <c r="A304" s="3" t="s">
        <v>2504</v>
      </c>
      <c r="B304" t="s">
        <v>2505</v>
      </c>
      <c r="C304" t="s">
        <v>293</v>
      </c>
      <c r="D304" t="s">
        <v>88</v>
      </c>
      <c r="E304" t="s">
        <v>330</v>
      </c>
      <c r="F304" t="s">
        <v>3102</v>
      </c>
      <c r="G304" s="24">
        <f t="shared" si="8"/>
        <v>2</v>
      </c>
      <c r="H304" s="24">
        <v>2000</v>
      </c>
      <c r="I304">
        <v>2020</v>
      </c>
    </row>
    <row r="305" spans="1:9">
      <c r="A305" s="3" t="s">
        <v>2508</v>
      </c>
      <c r="B305" t="s">
        <v>2509</v>
      </c>
      <c r="C305" t="s">
        <v>293</v>
      </c>
      <c r="D305" t="s">
        <v>88</v>
      </c>
      <c r="E305" t="s">
        <v>330</v>
      </c>
      <c r="F305" t="s">
        <v>3187</v>
      </c>
      <c r="G305" s="24">
        <f t="shared" si="8"/>
        <v>2</v>
      </c>
      <c r="H305" s="24">
        <v>2000</v>
      </c>
      <c r="I305">
        <v>2020</v>
      </c>
    </row>
    <row r="306" spans="1:9">
      <c r="A306" s="3" t="s">
        <v>2510</v>
      </c>
      <c r="B306" t="s">
        <v>2509</v>
      </c>
      <c r="C306" t="s">
        <v>293</v>
      </c>
      <c r="D306" t="s">
        <v>88</v>
      </c>
      <c r="E306" t="s">
        <v>330</v>
      </c>
      <c r="F306" t="s">
        <v>3485</v>
      </c>
      <c r="G306" s="24">
        <f t="shared" si="8"/>
        <v>2</v>
      </c>
      <c r="H306" s="24">
        <v>2000</v>
      </c>
      <c r="I306">
        <v>2020</v>
      </c>
    </row>
    <row r="307" spans="1:9">
      <c r="A307" s="3" t="s">
        <v>2511</v>
      </c>
      <c r="B307" t="s">
        <v>2512</v>
      </c>
      <c r="C307" t="s">
        <v>293</v>
      </c>
      <c r="D307" t="s">
        <v>88</v>
      </c>
      <c r="E307" t="s">
        <v>330</v>
      </c>
      <c r="F307" t="s">
        <v>3102</v>
      </c>
      <c r="G307" s="24">
        <f t="shared" si="8"/>
        <v>2</v>
      </c>
      <c r="H307" s="24">
        <v>2000</v>
      </c>
      <c r="I307">
        <v>2020</v>
      </c>
    </row>
    <row r="308" spans="1:9">
      <c r="A308" s="3" t="s">
        <v>2513</v>
      </c>
      <c r="B308" t="s">
        <v>2512</v>
      </c>
      <c r="C308" t="s">
        <v>293</v>
      </c>
      <c r="D308" t="s">
        <v>223</v>
      </c>
      <c r="E308" t="s">
        <v>330</v>
      </c>
      <c r="F308" t="s">
        <v>3102</v>
      </c>
      <c r="G308" s="24">
        <f t="shared" si="8"/>
        <v>2</v>
      </c>
      <c r="H308" s="24">
        <v>2000</v>
      </c>
      <c r="I308">
        <v>2020</v>
      </c>
    </row>
    <row r="309" spans="1:9">
      <c r="A309" s="3" t="s">
        <v>2515</v>
      </c>
      <c r="B309" t="s">
        <v>2516</v>
      </c>
      <c r="C309" t="s">
        <v>293</v>
      </c>
      <c r="D309" t="s">
        <v>223</v>
      </c>
      <c r="E309" t="s">
        <v>330</v>
      </c>
      <c r="F309" t="s">
        <v>3485</v>
      </c>
      <c r="G309" s="24">
        <f t="shared" si="8"/>
        <v>2</v>
      </c>
      <c r="H309" s="24">
        <v>2000</v>
      </c>
      <c r="I309">
        <v>2020</v>
      </c>
    </row>
    <row r="310" spans="1:9">
      <c r="A310" s="3" t="s">
        <v>2522</v>
      </c>
      <c r="B310" t="s">
        <v>2523</v>
      </c>
      <c r="C310" t="s">
        <v>293</v>
      </c>
      <c r="D310" t="s">
        <v>88</v>
      </c>
      <c r="E310" t="s">
        <v>330</v>
      </c>
      <c r="F310" t="s">
        <v>3489</v>
      </c>
      <c r="G310" s="24">
        <f t="shared" si="8"/>
        <v>2</v>
      </c>
      <c r="H310" s="24">
        <v>2000</v>
      </c>
      <c r="I310">
        <v>2020</v>
      </c>
    </row>
    <row r="311" spans="1:9">
      <c r="A311" s="3" t="s">
        <v>2524</v>
      </c>
      <c r="B311" t="s">
        <v>2525</v>
      </c>
      <c r="C311" t="s">
        <v>293</v>
      </c>
      <c r="D311" t="s">
        <v>88</v>
      </c>
      <c r="E311" t="s">
        <v>330</v>
      </c>
      <c r="F311" t="s">
        <v>3786</v>
      </c>
      <c r="G311" s="24">
        <f t="shared" si="8"/>
        <v>2</v>
      </c>
      <c r="H311" s="24">
        <v>2000</v>
      </c>
      <c r="I311">
        <v>2020</v>
      </c>
    </row>
    <row r="312" spans="1:9">
      <c r="A312" s="3" t="s">
        <v>3616</v>
      </c>
      <c r="B312" t="s">
        <v>951</v>
      </c>
      <c r="C312" t="s">
        <v>293</v>
      </c>
      <c r="D312" t="s">
        <v>223</v>
      </c>
      <c r="E312" t="s">
        <v>330</v>
      </c>
      <c r="F312" t="s">
        <v>3487</v>
      </c>
      <c r="G312" s="24">
        <f t="shared" si="8"/>
        <v>0.9</v>
      </c>
      <c r="H312" s="24">
        <v>900</v>
      </c>
      <c r="I312">
        <v>2021</v>
      </c>
    </row>
    <row r="313" spans="1:9">
      <c r="A313" s="3" t="s">
        <v>2447</v>
      </c>
      <c r="B313" t="s">
        <v>2448</v>
      </c>
      <c r="C313" t="s">
        <v>293</v>
      </c>
      <c r="D313" t="s">
        <v>223</v>
      </c>
      <c r="E313" t="s">
        <v>330</v>
      </c>
      <c r="F313" t="s">
        <v>3102</v>
      </c>
      <c r="G313" s="24">
        <f t="shared" si="8"/>
        <v>1.95</v>
      </c>
      <c r="H313" s="24">
        <v>1950</v>
      </c>
      <c r="I313">
        <v>2021</v>
      </c>
    </row>
    <row r="314" spans="1:9">
      <c r="A314" s="3" t="s">
        <v>2466</v>
      </c>
      <c r="B314" t="s">
        <v>2467</v>
      </c>
      <c r="C314" t="s">
        <v>293</v>
      </c>
      <c r="D314" t="s">
        <v>223</v>
      </c>
      <c r="E314" t="s">
        <v>330</v>
      </c>
      <c r="F314" t="s">
        <v>3781</v>
      </c>
      <c r="G314" s="24">
        <f t="shared" si="8"/>
        <v>1.95</v>
      </c>
      <c r="H314" s="24">
        <v>1950</v>
      </c>
      <c r="I314">
        <v>2021</v>
      </c>
    </row>
    <row r="315" spans="1:9">
      <c r="A315" s="3" t="s">
        <v>2497</v>
      </c>
      <c r="B315" t="s">
        <v>2498</v>
      </c>
      <c r="C315" t="s">
        <v>293</v>
      </c>
      <c r="D315" t="s">
        <v>223</v>
      </c>
      <c r="E315" t="s">
        <v>330</v>
      </c>
      <c r="F315" t="s">
        <v>3785</v>
      </c>
      <c r="G315" s="24">
        <f t="shared" si="8"/>
        <v>1.95</v>
      </c>
      <c r="H315" s="24">
        <v>1950</v>
      </c>
      <c r="I315">
        <v>2021</v>
      </c>
    </row>
    <row r="316" spans="1:9">
      <c r="A316" s="3" t="s">
        <v>2499</v>
      </c>
      <c r="B316" t="s">
        <v>2452</v>
      </c>
      <c r="C316" t="s">
        <v>293</v>
      </c>
      <c r="D316" t="s">
        <v>223</v>
      </c>
      <c r="E316" t="s">
        <v>330</v>
      </c>
      <c r="F316" t="s">
        <v>3785</v>
      </c>
      <c r="G316" s="24">
        <f t="shared" si="8"/>
        <v>1.95</v>
      </c>
      <c r="H316" s="24">
        <v>1950</v>
      </c>
      <c r="I316">
        <v>2021</v>
      </c>
    </row>
    <row r="317" spans="1:9">
      <c r="A317" s="3" t="s">
        <v>3603</v>
      </c>
      <c r="B317" t="s">
        <v>2696</v>
      </c>
      <c r="C317" t="s">
        <v>293</v>
      </c>
      <c r="D317" t="s">
        <v>223</v>
      </c>
      <c r="E317" t="s">
        <v>330</v>
      </c>
      <c r="F317" t="s">
        <v>3481</v>
      </c>
      <c r="G317" s="24">
        <f t="shared" si="8"/>
        <v>1.95</v>
      </c>
      <c r="H317" s="24">
        <v>1950</v>
      </c>
      <c r="I317">
        <v>2021</v>
      </c>
    </row>
    <row r="318" spans="1:9">
      <c r="A318" s="3" t="s">
        <v>2434</v>
      </c>
      <c r="B318" t="s">
        <v>951</v>
      </c>
      <c r="C318" t="s">
        <v>293</v>
      </c>
      <c r="D318" t="s">
        <v>223</v>
      </c>
      <c r="E318" t="s">
        <v>330</v>
      </c>
      <c r="F318" t="s">
        <v>3774</v>
      </c>
      <c r="G318" s="24">
        <f t="shared" si="8"/>
        <v>1.98</v>
      </c>
      <c r="H318" s="24">
        <v>1980</v>
      </c>
      <c r="I318">
        <v>2021</v>
      </c>
    </row>
    <row r="319" spans="1:9">
      <c r="A319" s="3" t="s">
        <v>2465</v>
      </c>
      <c r="B319" t="s">
        <v>951</v>
      </c>
      <c r="C319" t="s">
        <v>293</v>
      </c>
      <c r="D319" t="s">
        <v>223</v>
      </c>
      <c r="E319" t="s">
        <v>330</v>
      </c>
      <c r="F319" t="s">
        <v>3774</v>
      </c>
      <c r="G319" s="24">
        <f t="shared" si="8"/>
        <v>1.98</v>
      </c>
      <c r="H319" s="24">
        <v>1980</v>
      </c>
      <c r="I319">
        <v>2021</v>
      </c>
    </row>
    <row r="320" spans="1:9">
      <c r="A320" s="3" t="s">
        <v>2470</v>
      </c>
      <c r="B320" t="s">
        <v>2471</v>
      </c>
      <c r="C320" t="s">
        <v>293</v>
      </c>
      <c r="D320" t="s">
        <v>223</v>
      </c>
      <c r="E320" t="s">
        <v>330</v>
      </c>
      <c r="F320" t="s">
        <v>3774</v>
      </c>
      <c r="G320" s="24">
        <f t="shared" si="8"/>
        <v>1.98</v>
      </c>
      <c r="H320" s="24">
        <v>1980</v>
      </c>
      <c r="I320">
        <v>2021</v>
      </c>
    </row>
    <row r="321" spans="1:9">
      <c r="A321" s="3" t="s">
        <v>2472</v>
      </c>
      <c r="B321" t="s">
        <v>2473</v>
      </c>
      <c r="C321" t="s">
        <v>293</v>
      </c>
      <c r="D321" t="s">
        <v>88</v>
      </c>
      <c r="E321" t="s">
        <v>330</v>
      </c>
      <c r="F321" t="s">
        <v>3480</v>
      </c>
      <c r="G321" s="24">
        <f t="shared" si="8"/>
        <v>1.98</v>
      </c>
      <c r="H321" s="24">
        <v>1980</v>
      </c>
      <c r="I321">
        <v>2021</v>
      </c>
    </row>
    <row r="322" spans="1:9">
      <c r="A322" s="3" t="s">
        <v>3597</v>
      </c>
      <c r="B322" t="s">
        <v>2865</v>
      </c>
      <c r="C322" t="s">
        <v>293</v>
      </c>
      <c r="D322" t="s">
        <v>223</v>
      </c>
      <c r="E322" t="s">
        <v>330</v>
      </c>
      <c r="F322" t="s">
        <v>3475</v>
      </c>
      <c r="G322" s="24">
        <f t="shared" si="8"/>
        <v>1.98</v>
      </c>
      <c r="H322" s="24">
        <v>1980</v>
      </c>
      <c r="I322">
        <v>2021</v>
      </c>
    </row>
    <row r="323" spans="1:9">
      <c r="A323" s="3" t="s">
        <v>2478</v>
      </c>
      <c r="B323" t="s">
        <v>2479</v>
      </c>
      <c r="C323" t="s">
        <v>293</v>
      </c>
      <c r="D323" t="s">
        <v>88</v>
      </c>
      <c r="E323" t="s">
        <v>330</v>
      </c>
      <c r="F323" t="s">
        <v>3480</v>
      </c>
      <c r="G323" s="24">
        <f t="shared" si="8"/>
        <v>1.992</v>
      </c>
      <c r="H323" s="24">
        <v>1992</v>
      </c>
      <c r="I323">
        <v>2021</v>
      </c>
    </row>
    <row r="324" spans="1:9">
      <c r="A324" s="3" t="s">
        <v>2429</v>
      </c>
      <c r="B324" t="s">
        <v>2430</v>
      </c>
      <c r="C324" t="s">
        <v>293</v>
      </c>
      <c r="D324" t="s">
        <v>223</v>
      </c>
      <c r="E324" t="s">
        <v>330</v>
      </c>
      <c r="F324" t="s">
        <v>3467</v>
      </c>
      <c r="G324" s="24">
        <f t="shared" si="8"/>
        <v>2</v>
      </c>
      <c r="H324" s="24">
        <v>2000</v>
      </c>
      <c r="I324">
        <v>2021</v>
      </c>
    </row>
    <row r="325" spans="1:9">
      <c r="A325" s="3" t="s">
        <v>2437</v>
      </c>
      <c r="B325" t="s">
        <v>2438</v>
      </c>
      <c r="C325" t="s">
        <v>293</v>
      </c>
      <c r="D325" t="s">
        <v>88</v>
      </c>
      <c r="E325" t="s">
        <v>330</v>
      </c>
      <c r="F325" t="s">
        <v>3776</v>
      </c>
      <c r="G325" s="24">
        <f t="shared" si="8"/>
        <v>2</v>
      </c>
      <c r="H325" s="24">
        <v>2000</v>
      </c>
      <c r="I325">
        <v>2021</v>
      </c>
    </row>
    <row r="326" spans="1:9">
      <c r="A326" s="3" t="s">
        <v>2439</v>
      </c>
      <c r="B326" t="s">
        <v>2440</v>
      </c>
      <c r="C326" t="s">
        <v>293</v>
      </c>
      <c r="D326" t="s">
        <v>88</v>
      </c>
      <c r="E326" t="s">
        <v>330</v>
      </c>
      <c r="F326" t="s">
        <v>3777</v>
      </c>
      <c r="G326" s="24">
        <f t="shared" si="8"/>
        <v>2</v>
      </c>
      <c r="H326" s="24">
        <v>2000</v>
      </c>
      <c r="I326">
        <v>2021</v>
      </c>
    </row>
    <row r="327" spans="1:9">
      <c r="A327" s="3" t="s">
        <v>2461</v>
      </c>
      <c r="B327" t="s">
        <v>2462</v>
      </c>
      <c r="C327" t="s">
        <v>293</v>
      </c>
      <c r="D327" t="s">
        <v>88</v>
      </c>
      <c r="E327" t="s">
        <v>330</v>
      </c>
      <c r="F327" t="s">
        <v>3781</v>
      </c>
      <c r="G327" s="24">
        <f t="shared" si="8"/>
        <v>2</v>
      </c>
      <c r="H327" s="24">
        <v>2000</v>
      </c>
      <c r="I327">
        <v>2021</v>
      </c>
    </row>
    <row r="328" spans="1:9">
      <c r="A328" s="3" t="s">
        <v>2463</v>
      </c>
      <c r="B328" t="s">
        <v>2464</v>
      </c>
      <c r="C328" t="s">
        <v>293</v>
      </c>
      <c r="D328" t="s">
        <v>223</v>
      </c>
      <c r="E328" t="s">
        <v>330</v>
      </c>
      <c r="F328" t="s">
        <v>3100</v>
      </c>
      <c r="G328" s="24">
        <f t="shared" si="8"/>
        <v>2</v>
      </c>
      <c r="H328" s="24">
        <v>2000</v>
      </c>
      <c r="I328">
        <v>2021</v>
      </c>
    </row>
    <row r="329" spans="1:9">
      <c r="A329" s="3" t="s">
        <v>2474</v>
      </c>
      <c r="B329" t="s">
        <v>2469</v>
      </c>
      <c r="C329" t="s">
        <v>293</v>
      </c>
      <c r="D329" t="s">
        <v>223</v>
      </c>
      <c r="E329" t="s">
        <v>330</v>
      </c>
      <c r="F329" t="s">
        <v>3100</v>
      </c>
      <c r="G329" s="24">
        <f t="shared" si="8"/>
        <v>2</v>
      </c>
      <c r="H329" s="24">
        <v>2000</v>
      </c>
      <c r="I329">
        <v>2021</v>
      </c>
    </row>
    <row r="330" spans="1:9">
      <c r="A330" s="3" t="s">
        <v>2482</v>
      </c>
      <c r="B330" t="s">
        <v>2483</v>
      </c>
      <c r="C330" t="s">
        <v>293</v>
      </c>
      <c r="D330" t="s">
        <v>88</v>
      </c>
      <c r="E330" t="s">
        <v>330</v>
      </c>
      <c r="F330" t="s">
        <v>3482</v>
      </c>
      <c r="G330" s="24">
        <f t="shared" si="8"/>
        <v>2</v>
      </c>
      <c r="H330" s="24">
        <v>2000</v>
      </c>
      <c r="I330">
        <v>2021</v>
      </c>
    </row>
    <row r="331" spans="1:9">
      <c r="A331" s="3" t="s">
        <v>2484</v>
      </c>
      <c r="B331" t="s">
        <v>2485</v>
      </c>
      <c r="C331" t="s">
        <v>293</v>
      </c>
      <c r="D331" t="s">
        <v>223</v>
      </c>
      <c r="E331" t="s">
        <v>330</v>
      </c>
      <c r="F331" t="s">
        <v>3482</v>
      </c>
      <c r="G331" s="24">
        <f t="shared" si="8"/>
        <v>2</v>
      </c>
      <c r="H331" s="24">
        <v>2000</v>
      </c>
      <c r="I331">
        <v>2021</v>
      </c>
    </row>
    <row r="332" spans="1:9">
      <c r="A332" s="3" t="s">
        <v>2486</v>
      </c>
      <c r="B332" t="s">
        <v>2487</v>
      </c>
      <c r="C332" t="s">
        <v>293</v>
      </c>
      <c r="D332" t="s">
        <v>223</v>
      </c>
      <c r="E332" t="s">
        <v>330</v>
      </c>
      <c r="F332" t="s">
        <v>3467</v>
      </c>
      <c r="G332" s="24">
        <f t="shared" si="8"/>
        <v>2</v>
      </c>
      <c r="H332" s="24">
        <v>2000</v>
      </c>
      <c r="I332">
        <v>2021</v>
      </c>
    </row>
    <row r="333" spans="1:9">
      <c r="A333" s="3" t="s">
        <v>2488</v>
      </c>
      <c r="B333" t="s">
        <v>2469</v>
      </c>
      <c r="C333" t="s">
        <v>293</v>
      </c>
      <c r="D333" t="s">
        <v>223</v>
      </c>
      <c r="E333" t="s">
        <v>330</v>
      </c>
      <c r="F333" t="s">
        <v>3467</v>
      </c>
      <c r="G333" s="24">
        <f t="shared" si="8"/>
        <v>2</v>
      </c>
      <c r="H333" s="24">
        <v>2000</v>
      </c>
      <c r="I333">
        <v>2021</v>
      </c>
    </row>
    <row r="334" spans="1:9">
      <c r="A334" s="3" t="s">
        <v>2489</v>
      </c>
      <c r="B334" t="s">
        <v>2490</v>
      </c>
      <c r="C334" t="s">
        <v>293</v>
      </c>
      <c r="D334" t="s">
        <v>223</v>
      </c>
      <c r="E334" t="s">
        <v>330</v>
      </c>
      <c r="F334" t="s">
        <v>3467</v>
      </c>
      <c r="G334" s="24">
        <f t="shared" si="8"/>
        <v>2</v>
      </c>
      <c r="H334" s="24">
        <v>2000</v>
      </c>
      <c r="I334">
        <v>2021</v>
      </c>
    </row>
    <row r="335" spans="1:9">
      <c r="A335" s="3" t="s">
        <v>2492</v>
      </c>
      <c r="B335" t="s">
        <v>593</v>
      </c>
      <c r="C335" t="s">
        <v>293</v>
      </c>
      <c r="D335" t="s">
        <v>223</v>
      </c>
      <c r="E335" t="s">
        <v>330</v>
      </c>
      <c r="F335" t="s">
        <v>3784</v>
      </c>
      <c r="G335" s="24">
        <f t="shared" si="8"/>
        <v>2</v>
      </c>
      <c r="H335" s="24">
        <v>2000</v>
      </c>
      <c r="I335">
        <v>2021</v>
      </c>
    </row>
    <row r="336" spans="1:9">
      <c r="A336" s="3" t="s">
        <v>2502</v>
      </c>
      <c r="B336" t="s">
        <v>2503</v>
      </c>
      <c r="C336" t="s">
        <v>293</v>
      </c>
      <c r="D336" t="s">
        <v>223</v>
      </c>
      <c r="E336" t="s">
        <v>330</v>
      </c>
      <c r="F336" t="s">
        <v>3467</v>
      </c>
      <c r="G336" s="24">
        <f t="shared" si="8"/>
        <v>2</v>
      </c>
      <c r="H336" s="24">
        <v>2000</v>
      </c>
      <c r="I336">
        <v>2021</v>
      </c>
    </row>
    <row r="337" spans="1:9">
      <c r="A337" s="3" t="s">
        <v>2506</v>
      </c>
      <c r="B337" t="s">
        <v>2507</v>
      </c>
      <c r="C337" t="s">
        <v>293</v>
      </c>
      <c r="D337" t="s">
        <v>88</v>
      </c>
      <c r="E337" t="s">
        <v>330</v>
      </c>
      <c r="F337" t="s">
        <v>3467</v>
      </c>
      <c r="G337" s="24">
        <f t="shared" si="8"/>
        <v>2</v>
      </c>
      <c r="H337" s="24">
        <v>2000</v>
      </c>
      <c r="I337">
        <v>2021</v>
      </c>
    </row>
    <row r="338" spans="1:9">
      <c r="A338" s="3" t="s">
        <v>2514</v>
      </c>
      <c r="B338" t="s">
        <v>2450</v>
      </c>
      <c r="C338" t="s">
        <v>293</v>
      </c>
      <c r="D338" t="s">
        <v>223</v>
      </c>
      <c r="E338" t="s">
        <v>330</v>
      </c>
      <c r="F338" t="s">
        <v>3467</v>
      </c>
      <c r="G338" s="24">
        <f t="shared" si="8"/>
        <v>2</v>
      </c>
      <c r="H338" s="24">
        <v>2000</v>
      </c>
      <c r="I338">
        <v>2021</v>
      </c>
    </row>
    <row r="339" spans="1:9">
      <c r="A339" s="3" t="s">
        <v>2517</v>
      </c>
      <c r="B339" t="s">
        <v>2518</v>
      </c>
      <c r="C339" t="s">
        <v>293</v>
      </c>
      <c r="D339" t="s">
        <v>223</v>
      </c>
      <c r="E339" t="s">
        <v>330</v>
      </c>
      <c r="F339" t="s">
        <v>3467</v>
      </c>
      <c r="G339" s="24">
        <f t="shared" si="8"/>
        <v>2</v>
      </c>
      <c r="H339" s="24">
        <v>2000</v>
      </c>
      <c r="I339">
        <v>2021</v>
      </c>
    </row>
    <row r="340" spans="1:9">
      <c r="A340" s="3" t="s">
        <v>2519</v>
      </c>
      <c r="B340" t="s">
        <v>2520</v>
      </c>
      <c r="C340" t="s">
        <v>293</v>
      </c>
      <c r="D340" t="s">
        <v>223</v>
      </c>
      <c r="E340" t="s">
        <v>330</v>
      </c>
      <c r="F340" t="s">
        <v>3467</v>
      </c>
      <c r="G340" s="24">
        <f t="shared" si="8"/>
        <v>2</v>
      </c>
      <c r="H340" s="24">
        <v>2000</v>
      </c>
      <c r="I340">
        <v>2021</v>
      </c>
    </row>
    <row r="341" spans="1:9">
      <c r="A341" s="3" t="s">
        <v>3588</v>
      </c>
      <c r="B341" t="s">
        <v>2080</v>
      </c>
      <c r="C341" t="s">
        <v>293</v>
      </c>
      <c r="D341" t="s">
        <v>223</v>
      </c>
      <c r="E341" t="s">
        <v>330</v>
      </c>
      <c r="F341" t="s">
        <v>3468</v>
      </c>
      <c r="G341" s="24">
        <f t="shared" si="8"/>
        <v>2</v>
      </c>
      <c r="H341" s="24">
        <v>2000</v>
      </c>
      <c r="I341">
        <v>2021</v>
      </c>
    </row>
    <row r="342" spans="1:9">
      <c r="A342" s="3" t="s">
        <v>3589</v>
      </c>
      <c r="B342" t="s">
        <v>2446</v>
      </c>
      <c r="C342" t="s">
        <v>293</v>
      </c>
      <c r="D342" t="s">
        <v>223</v>
      </c>
      <c r="E342" t="s">
        <v>330</v>
      </c>
      <c r="F342" t="s">
        <v>3469</v>
      </c>
      <c r="G342" s="24">
        <f t="shared" si="8"/>
        <v>2</v>
      </c>
      <c r="H342" s="24">
        <v>2000</v>
      </c>
      <c r="I342">
        <v>2021</v>
      </c>
    </row>
    <row r="343" spans="1:9">
      <c r="A343" s="3" t="s">
        <v>3590</v>
      </c>
      <c r="B343" t="s">
        <v>2693</v>
      </c>
      <c r="C343" t="s">
        <v>293</v>
      </c>
      <c r="D343" t="s">
        <v>223</v>
      </c>
      <c r="E343" t="s">
        <v>330</v>
      </c>
      <c r="F343" t="s">
        <v>3469</v>
      </c>
      <c r="G343" s="24">
        <f t="shared" si="8"/>
        <v>2</v>
      </c>
      <c r="H343" s="24">
        <v>2000</v>
      </c>
      <c r="I343">
        <v>2021</v>
      </c>
    </row>
    <row r="344" spans="1:9">
      <c r="A344" s="3" t="s">
        <v>3592</v>
      </c>
      <c r="B344" t="s">
        <v>2693</v>
      </c>
      <c r="C344" t="s">
        <v>293</v>
      </c>
      <c r="D344" t="s">
        <v>223</v>
      </c>
      <c r="E344" t="s">
        <v>330</v>
      </c>
      <c r="F344" t="s">
        <v>3471</v>
      </c>
      <c r="G344" s="24">
        <f t="shared" si="8"/>
        <v>2</v>
      </c>
      <c r="H344" s="24">
        <v>2000</v>
      </c>
      <c r="I344">
        <v>2021</v>
      </c>
    </row>
    <row r="345" spans="1:9">
      <c r="A345" s="3" t="s">
        <v>3593</v>
      </c>
      <c r="B345" t="s">
        <v>2693</v>
      </c>
      <c r="C345" t="s">
        <v>293</v>
      </c>
      <c r="D345" t="s">
        <v>223</v>
      </c>
      <c r="E345" t="s">
        <v>330</v>
      </c>
      <c r="F345" t="s">
        <v>3471</v>
      </c>
      <c r="G345" s="24">
        <f t="shared" si="8"/>
        <v>2</v>
      </c>
      <c r="H345" s="24">
        <v>2000</v>
      </c>
      <c r="I345">
        <v>2021</v>
      </c>
    </row>
    <row r="346" spans="1:9">
      <c r="A346" s="3" t="s">
        <v>3594</v>
      </c>
      <c r="B346" t="s">
        <v>951</v>
      </c>
      <c r="C346" t="s">
        <v>293</v>
      </c>
      <c r="D346" t="s">
        <v>223</v>
      </c>
      <c r="E346" t="s">
        <v>330</v>
      </c>
      <c r="F346" t="s">
        <v>3472</v>
      </c>
      <c r="G346" s="24">
        <f t="shared" si="8"/>
        <v>2</v>
      </c>
      <c r="H346" s="24">
        <v>2000</v>
      </c>
      <c r="I346">
        <v>2021</v>
      </c>
    </row>
    <row r="347" spans="1:9">
      <c r="A347" s="3" t="s">
        <v>3595</v>
      </c>
      <c r="B347" t="s">
        <v>3718</v>
      </c>
      <c r="C347" t="s">
        <v>293</v>
      </c>
      <c r="D347" t="s">
        <v>223</v>
      </c>
      <c r="E347" t="s">
        <v>330</v>
      </c>
      <c r="F347" t="s">
        <v>3473</v>
      </c>
      <c r="G347" s="24">
        <f t="shared" si="8"/>
        <v>2</v>
      </c>
      <c r="H347" s="24">
        <v>2000</v>
      </c>
      <c r="I347">
        <v>2021</v>
      </c>
    </row>
    <row r="348" spans="1:9">
      <c r="A348" s="3" t="s">
        <v>3596</v>
      </c>
      <c r="B348" t="s">
        <v>2695</v>
      </c>
      <c r="C348" t="s">
        <v>293</v>
      </c>
      <c r="D348" t="s">
        <v>223</v>
      </c>
      <c r="E348" t="s">
        <v>330</v>
      </c>
      <c r="F348" t="s">
        <v>3474</v>
      </c>
      <c r="G348" s="24">
        <f t="shared" si="8"/>
        <v>2</v>
      </c>
      <c r="H348" s="24">
        <v>2000</v>
      </c>
      <c r="I348">
        <v>2021</v>
      </c>
    </row>
    <row r="349" spans="1:9">
      <c r="A349" s="3" t="s">
        <v>3598</v>
      </c>
      <c r="B349" t="s">
        <v>3719</v>
      </c>
      <c r="C349" t="s">
        <v>293</v>
      </c>
      <c r="D349" t="s">
        <v>88</v>
      </c>
      <c r="E349" t="s">
        <v>330</v>
      </c>
      <c r="F349" t="s">
        <v>3476</v>
      </c>
      <c r="G349" s="24">
        <f t="shared" si="8"/>
        <v>2</v>
      </c>
      <c r="H349" s="24">
        <v>2000</v>
      </c>
      <c r="I349">
        <v>2021</v>
      </c>
    </row>
    <row r="350" spans="1:9">
      <c r="A350" s="3" t="s">
        <v>3604</v>
      </c>
      <c r="B350" t="s">
        <v>2867</v>
      </c>
      <c r="C350" t="s">
        <v>293</v>
      </c>
      <c r="D350" t="s">
        <v>223</v>
      </c>
      <c r="E350" t="s">
        <v>330</v>
      </c>
      <c r="F350" t="s">
        <v>3467</v>
      </c>
      <c r="G350" s="24">
        <f t="shared" si="8"/>
        <v>2</v>
      </c>
      <c r="H350" s="24">
        <v>2000</v>
      </c>
      <c r="I350">
        <v>2021</v>
      </c>
    </row>
    <row r="351" spans="1:9">
      <c r="A351" s="3" t="s">
        <v>3605</v>
      </c>
      <c r="B351" t="s">
        <v>2868</v>
      </c>
      <c r="C351" t="s">
        <v>293</v>
      </c>
      <c r="D351" t="s">
        <v>223</v>
      </c>
      <c r="E351" t="s">
        <v>330</v>
      </c>
      <c r="F351" t="s">
        <v>3467</v>
      </c>
      <c r="G351" s="24">
        <f t="shared" si="8"/>
        <v>2</v>
      </c>
      <c r="H351" s="24">
        <v>2000</v>
      </c>
      <c r="I351">
        <v>2021</v>
      </c>
    </row>
    <row r="352" spans="1:9">
      <c r="A352" s="3" t="s">
        <v>3607</v>
      </c>
      <c r="B352" t="s">
        <v>2469</v>
      </c>
      <c r="C352" t="s">
        <v>293</v>
      </c>
      <c r="D352" t="s">
        <v>223</v>
      </c>
      <c r="E352" t="s">
        <v>330</v>
      </c>
      <c r="F352" t="s">
        <v>3467</v>
      </c>
      <c r="G352" s="24">
        <f t="shared" si="8"/>
        <v>2</v>
      </c>
      <c r="H352" s="24">
        <v>2000</v>
      </c>
      <c r="I352">
        <v>2021</v>
      </c>
    </row>
    <row r="353" spans="1:9">
      <c r="A353" s="3" t="s">
        <v>3608</v>
      </c>
      <c r="B353" t="s">
        <v>2469</v>
      </c>
      <c r="C353" t="s">
        <v>293</v>
      </c>
      <c r="D353" t="s">
        <v>223</v>
      </c>
      <c r="E353" t="s">
        <v>330</v>
      </c>
      <c r="F353" t="s">
        <v>3467</v>
      </c>
      <c r="G353" s="24">
        <f t="shared" si="8"/>
        <v>2</v>
      </c>
      <c r="H353" s="24">
        <v>2000</v>
      </c>
      <c r="I353">
        <v>2021</v>
      </c>
    </row>
    <row r="354" spans="1:9">
      <c r="A354" s="3" t="s">
        <v>3609</v>
      </c>
      <c r="B354" t="s">
        <v>2869</v>
      </c>
      <c r="C354" t="s">
        <v>293</v>
      </c>
      <c r="D354" t="s">
        <v>88</v>
      </c>
      <c r="E354" t="s">
        <v>330</v>
      </c>
      <c r="F354" t="s">
        <v>3467</v>
      </c>
      <c r="G354" s="24">
        <f t="shared" si="8"/>
        <v>2</v>
      </c>
      <c r="H354" s="24">
        <v>2000</v>
      </c>
      <c r="I354">
        <v>2021</v>
      </c>
    </row>
    <row r="355" spans="1:9">
      <c r="A355" s="3" t="s">
        <v>3611</v>
      </c>
      <c r="B355" t="s">
        <v>2697</v>
      </c>
      <c r="C355" t="s">
        <v>293</v>
      </c>
      <c r="D355" t="s">
        <v>88</v>
      </c>
      <c r="E355" t="s">
        <v>330</v>
      </c>
      <c r="F355" t="s">
        <v>3483</v>
      </c>
      <c r="G355" s="24">
        <f t="shared" si="8"/>
        <v>2</v>
      </c>
      <c r="H355" s="24">
        <v>2000</v>
      </c>
      <c r="I355">
        <v>2021</v>
      </c>
    </row>
    <row r="356" spans="1:9">
      <c r="A356" s="3" t="s">
        <v>3612</v>
      </c>
      <c r="B356" t="s">
        <v>2697</v>
      </c>
      <c r="C356" t="s">
        <v>293</v>
      </c>
      <c r="D356" t="s">
        <v>88</v>
      </c>
      <c r="E356" t="s">
        <v>330</v>
      </c>
      <c r="F356" t="s">
        <v>3483</v>
      </c>
      <c r="G356" s="24">
        <f t="shared" si="8"/>
        <v>2</v>
      </c>
      <c r="H356" s="24">
        <v>2000</v>
      </c>
      <c r="I356">
        <v>2021</v>
      </c>
    </row>
    <row r="357" spans="1:9">
      <c r="A357" s="3" t="s">
        <v>3613</v>
      </c>
      <c r="B357" t="s">
        <v>593</v>
      </c>
      <c r="C357" t="s">
        <v>293</v>
      </c>
      <c r="D357" t="s">
        <v>223</v>
      </c>
      <c r="E357" t="s">
        <v>330</v>
      </c>
      <c r="F357" t="s">
        <v>3484</v>
      </c>
      <c r="G357" s="24">
        <f t="shared" si="8"/>
        <v>2</v>
      </c>
      <c r="H357" s="24">
        <v>2000</v>
      </c>
      <c r="I357">
        <v>2021</v>
      </c>
    </row>
    <row r="358" spans="1:9">
      <c r="A358" s="3" t="s">
        <v>3614</v>
      </c>
      <c r="B358" t="s">
        <v>2698</v>
      </c>
      <c r="C358" t="s">
        <v>293</v>
      </c>
      <c r="D358" t="s">
        <v>223</v>
      </c>
      <c r="E358" t="s">
        <v>330</v>
      </c>
      <c r="F358" t="s">
        <v>3485</v>
      </c>
      <c r="G358" s="24">
        <f t="shared" si="8"/>
        <v>2</v>
      </c>
      <c r="H358" s="24">
        <v>2000</v>
      </c>
      <c r="I358">
        <v>2021</v>
      </c>
    </row>
    <row r="359" spans="1:9">
      <c r="A359" s="3" t="s">
        <v>3617</v>
      </c>
      <c r="B359" t="s">
        <v>2518</v>
      </c>
      <c r="C359" t="s">
        <v>293</v>
      </c>
      <c r="D359" t="s">
        <v>223</v>
      </c>
      <c r="E359" t="s">
        <v>330</v>
      </c>
      <c r="F359" t="s">
        <v>3467</v>
      </c>
      <c r="G359" s="24">
        <f t="shared" ref="G359:G422" si="9">H359/1000</f>
        <v>2</v>
      </c>
      <c r="H359" s="24">
        <v>2000</v>
      </c>
      <c r="I359">
        <v>2021</v>
      </c>
    </row>
    <row r="360" spans="1:9">
      <c r="A360" s="3" t="s">
        <v>3618</v>
      </c>
      <c r="B360" t="s">
        <v>2872</v>
      </c>
      <c r="C360" t="s">
        <v>293</v>
      </c>
      <c r="D360" t="s">
        <v>223</v>
      </c>
      <c r="E360" t="s">
        <v>330</v>
      </c>
      <c r="F360" t="s">
        <v>3488</v>
      </c>
      <c r="G360" s="24">
        <f t="shared" si="9"/>
        <v>2</v>
      </c>
      <c r="H360" s="24">
        <v>2000</v>
      </c>
      <c r="I360">
        <v>2021</v>
      </c>
    </row>
    <row r="361" spans="1:9">
      <c r="A361" s="3" t="s">
        <v>3619</v>
      </c>
      <c r="B361" t="s">
        <v>2871</v>
      </c>
      <c r="C361" t="s">
        <v>293</v>
      </c>
      <c r="D361" t="s">
        <v>88</v>
      </c>
      <c r="E361" t="s">
        <v>330</v>
      </c>
      <c r="F361" t="s">
        <v>3489</v>
      </c>
      <c r="G361" s="24">
        <f t="shared" si="9"/>
        <v>2</v>
      </c>
      <c r="H361" s="24">
        <v>2000</v>
      </c>
      <c r="I361">
        <v>2021</v>
      </c>
    </row>
    <row r="362" spans="1:9">
      <c r="A362" s="3" t="s">
        <v>3620</v>
      </c>
      <c r="B362" t="s">
        <v>2872</v>
      </c>
      <c r="C362" t="s">
        <v>293</v>
      </c>
      <c r="D362" t="s">
        <v>88</v>
      </c>
      <c r="E362" t="s">
        <v>330</v>
      </c>
      <c r="F362" t="s">
        <v>3489</v>
      </c>
      <c r="G362" s="24">
        <f t="shared" si="9"/>
        <v>2</v>
      </c>
      <c r="H362" s="24">
        <v>2000</v>
      </c>
      <c r="I362">
        <v>2021</v>
      </c>
    </row>
    <row r="363" spans="1:9">
      <c r="A363" s="3" t="s">
        <v>3621</v>
      </c>
      <c r="B363" t="s">
        <v>2448</v>
      </c>
      <c r="C363" t="s">
        <v>293</v>
      </c>
      <c r="D363" t="s">
        <v>223</v>
      </c>
      <c r="E363" t="s">
        <v>330</v>
      </c>
      <c r="F363" t="s">
        <v>3531</v>
      </c>
      <c r="G363" s="24">
        <f t="shared" si="9"/>
        <v>2</v>
      </c>
      <c r="H363" s="24">
        <v>2000</v>
      </c>
      <c r="I363">
        <v>2021</v>
      </c>
    </row>
    <row r="364" spans="1:9">
      <c r="A364" s="3" t="s">
        <v>3622</v>
      </c>
      <c r="B364" t="s">
        <v>4013</v>
      </c>
      <c r="C364" t="s">
        <v>293</v>
      </c>
      <c r="D364" t="s">
        <v>223</v>
      </c>
      <c r="E364" t="s">
        <v>330</v>
      </c>
      <c r="F364" t="s">
        <v>3531</v>
      </c>
      <c r="G364" s="24">
        <f t="shared" si="9"/>
        <v>2</v>
      </c>
      <c r="H364" s="24">
        <v>2000</v>
      </c>
      <c r="I364">
        <v>2021</v>
      </c>
    </row>
    <row r="365" spans="1:9">
      <c r="A365" s="3" t="s">
        <v>3623</v>
      </c>
      <c r="B365" t="s">
        <v>4014</v>
      </c>
      <c r="C365" t="s">
        <v>293</v>
      </c>
      <c r="D365" t="s">
        <v>223</v>
      </c>
      <c r="E365" t="s">
        <v>330</v>
      </c>
      <c r="F365" t="s">
        <v>3531</v>
      </c>
      <c r="G365" s="24">
        <f t="shared" si="9"/>
        <v>2</v>
      </c>
      <c r="H365" s="24">
        <v>2000</v>
      </c>
      <c r="I365">
        <v>2021</v>
      </c>
    </row>
    <row r="366" spans="1:9">
      <c r="A366" s="3" t="s">
        <v>3624</v>
      </c>
      <c r="B366" t="s">
        <v>4015</v>
      </c>
      <c r="C366" t="s">
        <v>293</v>
      </c>
      <c r="D366" t="s">
        <v>88</v>
      </c>
      <c r="E366" t="s">
        <v>330</v>
      </c>
      <c r="F366" t="s">
        <v>3778</v>
      </c>
      <c r="G366" s="24">
        <f t="shared" si="9"/>
        <v>2</v>
      </c>
      <c r="H366" s="24">
        <v>2000</v>
      </c>
      <c r="I366">
        <v>2021</v>
      </c>
    </row>
    <row r="367" spans="1:9">
      <c r="A367" s="3" t="s">
        <v>3645</v>
      </c>
      <c r="B367" t="s">
        <v>3728</v>
      </c>
      <c r="C367" t="s">
        <v>293</v>
      </c>
      <c r="D367" t="s">
        <v>223</v>
      </c>
      <c r="E367" t="s">
        <v>330</v>
      </c>
      <c r="F367" t="s">
        <v>3792</v>
      </c>
      <c r="G367" s="24">
        <f t="shared" si="9"/>
        <v>1.5</v>
      </c>
      <c r="H367">
        <v>1500</v>
      </c>
      <c r="I367">
        <v>2022</v>
      </c>
    </row>
    <row r="368" spans="1:9">
      <c r="A368" s="3" t="s">
        <v>3602</v>
      </c>
      <c r="B368" t="s">
        <v>1041</v>
      </c>
      <c r="C368" t="s">
        <v>293</v>
      </c>
      <c r="D368" t="s">
        <v>223</v>
      </c>
      <c r="E368" t="s">
        <v>330</v>
      </c>
      <c r="F368" t="s">
        <v>3479</v>
      </c>
      <c r="G368" s="24">
        <f t="shared" si="9"/>
        <v>1.95</v>
      </c>
      <c r="H368" s="24">
        <v>1950</v>
      </c>
      <c r="I368">
        <v>2022</v>
      </c>
    </row>
    <row r="369" spans="1:9">
      <c r="A369" s="3" t="s">
        <v>3602</v>
      </c>
      <c r="B369" t="s">
        <v>1041</v>
      </c>
      <c r="C369" t="s">
        <v>293</v>
      </c>
      <c r="D369" t="s">
        <v>223</v>
      </c>
      <c r="E369" t="s">
        <v>330</v>
      </c>
      <c r="F369" t="s">
        <v>3479</v>
      </c>
      <c r="G369" s="24">
        <f t="shared" si="9"/>
        <v>1.95</v>
      </c>
      <c r="H369" s="24">
        <v>1950</v>
      </c>
      <c r="I369">
        <v>2022</v>
      </c>
    </row>
    <row r="370" spans="1:9">
      <c r="A370" s="3" t="s">
        <v>3640</v>
      </c>
      <c r="B370" t="s">
        <v>3724</v>
      </c>
      <c r="C370" t="s">
        <v>293</v>
      </c>
      <c r="D370" t="s">
        <v>223</v>
      </c>
      <c r="E370" t="s">
        <v>330</v>
      </c>
      <c r="F370" t="s">
        <v>3790</v>
      </c>
      <c r="G370" s="24">
        <f t="shared" si="9"/>
        <v>1.95</v>
      </c>
      <c r="H370">
        <v>1950</v>
      </c>
      <c r="I370">
        <v>2022</v>
      </c>
    </row>
    <row r="371" spans="1:9">
      <c r="A371" s="3" t="s">
        <v>3641</v>
      </c>
      <c r="B371" t="s">
        <v>3725</v>
      </c>
      <c r="C371" t="s">
        <v>293</v>
      </c>
      <c r="D371" t="s">
        <v>223</v>
      </c>
      <c r="E371" t="s">
        <v>330</v>
      </c>
      <c r="F371" t="s">
        <v>3790</v>
      </c>
      <c r="G371" s="24">
        <f t="shared" si="9"/>
        <v>1.95</v>
      </c>
      <c r="H371">
        <v>1950</v>
      </c>
      <c r="I371">
        <v>2022</v>
      </c>
    </row>
    <row r="372" spans="1:9">
      <c r="A372" s="3" t="s">
        <v>3587</v>
      </c>
      <c r="B372" t="s">
        <v>2864</v>
      </c>
      <c r="C372" t="s">
        <v>293</v>
      </c>
      <c r="D372" t="s">
        <v>223</v>
      </c>
      <c r="E372" t="s">
        <v>330</v>
      </c>
      <c r="F372" t="s">
        <v>3467</v>
      </c>
      <c r="G372" s="24">
        <f t="shared" si="9"/>
        <v>2</v>
      </c>
      <c r="H372" s="24">
        <v>2000</v>
      </c>
      <c r="I372">
        <v>2022</v>
      </c>
    </row>
    <row r="373" spans="1:9">
      <c r="A373" s="3" t="s">
        <v>3599</v>
      </c>
      <c r="B373" t="s">
        <v>681</v>
      </c>
      <c r="C373" t="s">
        <v>293</v>
      </c>
      <c r="D373" t="s">
        <v>223</v>
      </c>
      <c r="E373" t="s">
        <v>330</v>
      </c>
      <c r="F373" t="s">
        <v>3477</v>
      </c>
      <c r="G373" s="24">
        <f t="shared" si="9"/>
        <v>2</v>
      </c>
      <c r="H373" s="24">
        <v>2000</v>
      </c>
      <c r="I373">
        <v>2022</v>
      </c>
    </row>
    <row r="374" spans="1:9">
      <c r="A374" s="3" t="s">
        <v>3600</v>
      </c>
      <c r="B374" t="s">
        <v>2516</v>
      </c>
      <c r="C374" t="s">
        <v>293</v>
      </c>
      <c r="D374" t="s">
        <v>88</v>
      </c>
      <c r="E374" t="s">
        <v>330</v>
      </c>
      <c r="F374" t="s">
        <v>3478</v>
      </c>
      <c r="G374" s="24">
        <f t="shared" si="9"/>
        <v>2</v>
      </c>
      <c r="H374" s="24">
        <v>2000</v>
      </c>
      <c r="I374">
        <v>2022</v>
      </c>
    </row>
    <row r="375" spans="1:9">
      <c r="A375" s="3" t="s">
        <v>3601</v>
      </c>
      <c r="B375" t="s">
        <v>2866</v>
      </c>
      <c r="C375" t="s">
        <v>293</v>
      </c>
      <c r="D375" t="s">
        <v>223</v>
      </c>
      <c r="E375" t="s">
        <v>330</v>
      </c>
      <c r="F375" t="s">
        <v>3477</v>
      </c>
      <c r="G375" s="24">
        <f t="shared" si="9"/>
        <v>2</v>
      </c>
      <c r="H375" s="24">
        <v>2000</v>
      </c>
      <c r="I375">
        <v>2022</v>
      </c>
    </row>
    <row r="376" spans="1:9">
      <c r="A376" s="3" t="s">
        <v>3606</v>
      </c>
      <c r="B376" t="s">
        <v>817</v>
      </c>
      <c r="C376" t="s">
        <v>293</v>
      </c>
      <c r="D376" t="s">
        <v>223</v>
      </c>
      <c r="E376" t="s">
        <v>330</v>
      </c>
      <c r="F376" t="s">
        <v>3467</v>
      </c>
      <c r="G376" s="24">
        <f t="shared" si="9"/>
        <v>2</v>
      </c>
      <c r="H376" s="24">
        <v>2000</v>
      </c>
      <c r="I376">
        <v>2022</v>
      </c>
    </row>
    <row r="377" spans="1:9">
      <c r="A377" s="3" t="s">
        <v>3610</v>
      </c>
      <c r="B377" t="s">
        <v>2870</v>
      </c>
      <c r="C377" t="s">
        <v>293</v>
      </c>
      <c r="D377" t="s">
        <v>223</v>
      </c>
      <c r="E377" t="s">
        <v>330</v>
      </c>
      <c r="F377" t="s">
        <v>3482</v>
      </c>
      <c r="G377" s="24">
        <f t="shared" si="9"/>
        <v>2</v>
      </c>
      <c r="H377" s="24">
        <v>2000</v>
      </c>
      <c r="I377">
        <v>2022</v>
      </c>
    </row>
    <row r="378" spans="1:9">
      <c r="A378" s="3" t="s">
        <v>3615</v>
      </c>
      <c r="B378" t="s">
        <v>2476</v>
      </c>
      <c r="C378" t="s">
        <v>293</v>
      </c>
      <c r="D378" t="s">
        <v>223</v>
      </c>
      <c r="E378" t="s">
        <v>330</v>
      </c>
      <c r="F378" t="s">
        <v>3486</v>
      </c>
      <c r="G378" s="24">
        <f t="shared" si="9"/>
        <v>2</v>
      </c>
      <c r="H378" s="24">
        <v>2000</v>
      </c>
      <c r="I378">
        <v>2022</v>
      </c>
    </row>
    <row r="379" spans="1:9">
      <c r="A379" s="3" t="s">
        <v>3638</v>
      </c>
      <c r="B379" t="s">
        <v>3722</v>
      </c>
      <c r="C379" t="s">
        <v>293</v>
      </c>
      <c r="D379" t="s">
        <v>223</v>
      </c>
      <c r="E379" t="s">
        <v>330</v>
      </c>
      <c r="F379" t="s">
        <v>3788</v>
      </c>
      <c r="G379" s="24">
        <f t="shared" si="9"/>
        <v>2</v>
      </c>
      <c r="H379">
        <v>2000</v>
      </c>
      <c r="I379">
        <v>2022</v>
      </c>
    </row>
    <row r="380" spans="1:9">
      <c r="A380" s="3" t="s">
        <v>3642</v>
      </c>
      <c r="B380" t="s">
        <v>2494</v>
      </c>
      <c r="C380" t="s">
        <v>293</v>
      </c>
      <c r="D380" t="s">
        <v>223</v>
      </c>
      <c r="E380" t="s">
        <v>330</v>
      </c>
      <c r="F380" t="s">
        <v>3791</v>
      </c>
      <c r="G380" s="24">
        <f t="shared" si="9"/>
        <v>2</v>
      </c>
      <c r="H380">
        <v>2000</v>
      </c>
      <c r="I380">
        <v>2022</v>
      </c>
    </row>
    <row r="381" spans="1:9">
      <c r="A381" s="3" t="s">
        <v>3647</v>
      </c>
      <c r="B381" t="s">
        <v>3730</v>
      </c>
      <c r="C381" t="s">
        <v>293</v>
      </c>
      <c r="D381" t="s">
        <v>223</v>
      </c>
      <c r="E381" t="s">
        <v>330</v>
      </c>
      <c r="F381" t="s">
        <v>3794</v>
      </c>
      <c r="G381" s="24">
        <f t="shared" si="9"/>
        <v>2</v>
      </c>
      <c r="H381">
        <v>2000</v>
      </c>
      <c r="I381">
        <v>2022</v>
      </c>
    </row>
    <row r="382" spans="1:9">
      <c r="A382" s="3" t="s">
        <v>3646</v>
      </c>
      <c r="B382" t="s">
        <v>3729</v>
      </c>
      <c r="C382" t="s">
        <v>293</v>
      </c>
      <c r="D382" t="s">
        <v>88</v>
      </c>
      <c r="E382" t="s">
        <v>330</v>
      </c>
      <c r="F382" t="s">
        <v>3793</v>
      </c>
      <c r="G382" s="24">
        <f t="shared" si="9"/>
        <v>0.3</v>
      </c>
      <c r="H382">
        <v>300</v>
      </c>
      <c r="I382">
        <v>2023</v>
      </c>
    </row>
    <row r="383" spans="1:9">
      <c r="A383" s="3" t="s">
        <v>3702</v>
      </c>
      <c r="B383" t="s">
        <v>3767</v>
      </c>
      <c r="C383" t="s">
        <v>293</v>
      </c>
      <c r="D383" t="s">
        <v>88</v>
      </c>
      <c r="E383" t="s">
        <v>330</v>
      </c>
      <c r="F383" t="s">
        <v>3486</v>
      </c>
      <c r="G383" s="24">
        <f t="shared" si="9"/>
        <v>1.5</v>
      </c>
      <c r="H383">
        <v>1500</v>
      </c>
      <c r="I383">
        <v>2023</v>
      </c>
    </row>
    <row r="384" spans="1:9">
      <c r="A384" s="3" t="s">
        <v>3705</v>
      </c>
      <c r="B384" t="s">
        <v>2867</v>
      </c>
      <c r="C384" t="s">
        <v>293</v>
      </c>
      <c r="D384" t="s">
        <v>223</v>
      </c>
      <c r="E384" t="s">
        <v>330</v>
      </c>
      <c r="F384" t="s">
        <v>3827</v>
      </c>
      <c r="G384" s="24">
        <f t="shared" si="9"/>
        <v>1.9999990000000001</v>
      </c>
      <c r="H384">
        <v>1999.999</v>
      </c>
      <c r="I384">
        <v>2023</v>
      </c>
    </row>
    <row r="385" spans="1:9">
      <c r="A385" s="3" t="s">
        <v>3637</v>
      </c>
      <c r="B385" t="s">
        <v>3721</v>
      </c>
      <c r="C385" t="s">
        <v>293</v>
      </c>
      <c r="D385" t="s">
        <v>223</v>
      </c>
      <c r="E385" t="s">
        <v>330</v>
      </c>
      <c r="F385" t="s">
        <v>3486</v>
      </c>
      <c r="G385" s="24">
        <f t="shared" si="9"/>
        <v>2</v>
      </c>
      <c r="H385">
        <v>2000</v>
      </c>
      <c r="I385">
        <v>2023</v>
      </c>
    </row>
    <row r="386" spans="1:9">
      <c r="A386" s="3" t="s">
        <v>3639</v>
      </c>
      <c r="B386" t="s">
        <v>3723</v>
      </c>
      <c r="C386" t="s">
        <v>293</v>
      </c>
      <c r="D386" t="s">
        <v>88</v>
      </c>
      <c r="E386" t="s">
        <v>330</v>
      </c>
      <c r="F386" t="s">
        <v>3789</v>
      </c>
      <c r="G386" s="24">
        <f t="shared" si="9"/>
        <v>2</v>
      </c>
      <c r="H386">
        <v>2000</v>
      </c>
      <c r="I386">
        <v>2023</v>
      </c>
    </row>
    <row r="387" spans="1:9">
      <c r="A387" s="3" t="s">
        <v>3643</v>
      </c>
      <c r="B387" t="s">
        <v>3726</v>
      </c>
      <c r="C387" t="s">
        <v>293</v>
      </c>
      <c r="D387" t="s">
        <v>223</v>
      </c>
      <c r="E387" t="s">
        <v>330</v>
      </c>
      <c r="F387" t="s">
        <v>3486</v>
      </c>
      <c r="G387" s="24">
        <f t="shared" si="9"/>
        <v>2</v>
      </c>
      <c r="H387">
        <v>2000</v>
      </c>
      <c r="I387">
        <v>2023</v>
      </c>
    </row>
    <row r="388" spans="1:9">
      <c r="A388" s="3" t="s">
        <v>3644</v>
      </c>
      <c r="B388" t="s">
        <v>3727</v>
      </c>
      <c r="C388" t="s">
        <v>293</v>
      </c>
      <c r="D388" t="s">
        <v>223</v>
      </c>
      <c r="E388" t="s">
        <v>330</v>
      </c>
      <c r="F388" t="s">
        <v>3486</v>
      </c>
      <c r="G388" s="24">
        <f t="shared" si="9"/>
        <v>2</v>
      </c>
      <c r="H388">
        <v>2000</v>
      </c>
      <c r="I388">
        <v>2023</v>
      </c>
    </row>
    <row r="389" spans="1:9">
      <c r="A389" s="3" t="s">
        <v>3700</v>
      </c>
      <c r="B389" t="s">
        <v>2867</v>
      </c>
      <c r="C389" t="s">
        <v>293</v>
      </c>
      <c r="D389" t="s">
        <v>223</v>
      </c>
      <c r="E389" t="s">
        <v>330</v>
      </c>
      <c r="F389" t="s">
        <v>3827</v>
      </c>
      <c r="G389" s="24">
        <f t="shared" si="9"/>
        <v>2</v>
      </c>
      <c r="H389">
        <v>2000</v>
      </c>
      <c r="I389">
        <v>2023</v>
      </c>
    </row>
    <row r="390" spans="1:9">
      <c r="A390" s="3" t="s">
        <v>3701</v>
      </c>
      <c r="B390" t="s">
        <v>2867</v>
      </c>
      <c r="C390" t="s">
        <v>293</v>
      </c>
      <c r="D390" t="s">
        <v>223</v>
      </c>
      <c r="E390" t="s">
        <v>330</v>
      </c>
      <c r="F390" t="s">
        <v>3827</v>
      </c>
      <c r="G390" s="24">
        <f t="shared" si="9"/>
        <v>2</v>
      </c>
      <c r="H390">
        <v>2000</v>
      </c>
      <c r="I390">
        <v>2023</v>
      </c>
    </row>
    <row r="391" spans="1:9">
      <c r="A391" s="3" t="s">
        <v>3703</v>
      </c>
      <c r="B391" t="s">
        <v>3768</v>
      </c>
      <c r="C391" t="s">
        <v>293</v>
      </c>
      <c r="D391" t="s">
        <v>88</v>
      </c>
      <c r="E391" t="s">
        <v>330</v>
      </c>
      <c r="F391" t="s">
        <v>3486</v>
      </c>
      <c r="G391" s="24">
        <f t="shared" si="9"/>
        <v>2</v>
      </c>
      <c r="H391">
        <v>2000</v>
      </c>
      <c r="I391">
        <v>2023</v>
      </c>
    </row>
    <row r="392" spans="1:9">
      <c r="A392" s="3" t="s">
        <v>3704</v>
      </c>
      <c r="B392" t="s">
        <v>3769</v>
      </c>
      <c r="C392" t="s">
        <v>293</v>
      </c>
      <c r="D392" t="s">
        <v>88</v>
      </c>
      <c r="E392" t="s">
        <v>330</v>
      </c>
      <c r="F392" t="s">
        <v>3486</v>
      </c>
      <c r="G392" s="24">
        <f t="shared" si="9"/>
        <v>2</v>
      </c>
      <c r="H392">
        <v>2000</v>
      </c>
      <c r="I392">
        <v>2023</v>
      </c>
    </row>
    <row r="393" spans="1:9">
      <c r="A393" s="3" t="s">
        <v>3706</v>
      </c>
      <c r="B393" t="s">
        <v>2866</v>
      </c>
      <c r="C393" t="s">
        <v>293</v>
      </c>
      <c r="D393" t="s">
        <v>223</v>
      </c>
      <c r="E393" t="s">
        <v>330</v>
      </c>
      <c r="F393" t="s">
        <v>3782</v>
      </c>
      <c r="G393" s="24">
        <f t="shared" si="9"/>
        <v>2</v>
      </c>
      <c r="H393">
        <v>2000</v>
      </c>
      <c r="I393">
        <v>2023</v>
      </c>
    </row>
    <row r="394" spans="1:9">
      <c r="A394" s="3" t="s">
        <v>3707</v>
      </c>
      <c r="B394" t="s">
        <v>3770</v>
      </c>
      <c r="C394" t="s">
        <v>293</v>
      </c>
      <c r="D394" t="s">
        <v>88</v>
      </c>
      <c r="E394" t="s">
        <v>330</v>
      </c>
      <c r="F394" t="s">
        <v>3792</v>
      </c>
      <c r="G394" s="24">
        <f t="shared" si="9"/>
        <v>2</v>
      </c>
      <c r="H394">
        <v>2000</v>
      </c>
      <c r="I394">
        <v>2023</v>
      </c>
    </row>
    <row r="395" spans="1:9">
      <c r="A395" s="3" t="s">
        <v>3708</v>
      </c>
      <c r="B395" t="s">
        <v>3770</v>
      </c>
      <c r="C395" t="s">
        <v>293</v>
      </c>
      <c r="D395" t="s">
        <v>88</v>
      </c>
      <c r="E395" t="s">
        <v>330</v>
      </c>
      <c r="F395" t="s">
        <v>3792</v>
      </c>
      <c r="G395" s="24">
        <f t="shared" si="9"/>
        <v>2</v>
      </c>
      <c r="H395">
        <v>2000</v>
      </c>
      <c r="I395">
        <v>2023</v>
      </c>
    </row>
    <row r="396" spans="1:9">
      <c r="A396" s="3" t="s">
        <v>1483</v>
      </c>
      <c r="B396" t="s">
        <v>1484</v>
      </c>
      <c r="C396" t="s">
        <v>294</v>
      </c>
      <c r="D396" t="s">
        <v>172</v>
      </c>
      <c r="E396" t="s">
        <v>331</v>
      </c>
      <c r="F396" t="s">
        <v>3206</v>
      </c>
      <c r="G396" s="24">
        <f t="shared" si="9"/>
        <v>3.8769230769230764E-2</v>
      </c>
      <c r="H396" s="24">
        <v>38.769230769230766</v>
      </c>
      <c r="I396">
        <v>2015</v>
      </c>
    </row>
    <row r="397" spans="1:9">
      <c r="A397" s="3" t="s">
        <v>1481</v>
      </c>
      <c r="B397" t="s">
        <v>1482</v>
      </c>
      <c r="C397" t="s">
        <v>294</v>
      </c>
      <c r="D397" t="s">
        <v>171</v>
      </c>
      <c r="E397" t="s">
        <v>331</v>
      </c>
      <c r="G397" s="24">
        <f t="shared" si="9"/>
        <v>7.5692307692307698E-2</v>
      </c>
      <c r="H397" s="24">
        <v>75.692307692307693</v>
      </c>
      <c r="I397">
        <v>2015</v>
      </c>
    </row>
    <row r="398" spans="1:9">
      <c r="A398" s="3" t="s">
        <v>1505</v>
      </c>
      <c r="B398" t="s">
        <v>1510</v>
      </c>
      <c r="C398" t="s">
        <v>294</v>
      </c>
      <c r="D398" t="s">
        <v>243</v>
      </c>
      <c r="E398" t="s">
        <v>331</v>
      </c>
      <c r="G398" s="24">
        <f t="shared" si="9"/>
        <v>0.105</v>
      </c>
      <c r="H398" s="24">
        <v>105</v>
      </c>
      <c r="I398">
        <v>2015</v>
      </c>
    </row>
    <row r="399" spans="1:9">
      <c r="A399" s="3" t="s">
        <v>1487</v>
      </c>
      <c r="B399" t="s">
        <v>1488</v>
      </c>
      <c r="C399" t="s">
        <v>294</v>
      </c>
      <c r="D399" t="s">
        <v>244</v>
      </c>
      <c r="E399" t="s">
        <v>331</v>
      </c>
      <c r="G399" s="24">
        <f t="shared" si="9"/>
        <v>1</v>
      </c>
      <c r="H399" s="24">
        <v>1000</v>
      </c>
      <c r="I399">
        <v>2015</v>
      </c>
    </row>
    <row r="400" spans="1:9">
      <c r="A400" s="3" t="s">
        <v>1487</v>
      </c>
      <c r="B400" t="s">
        <v>1490</v>
      </c>
      <c r="C400" t="s">
        <v>294</v>
      </c>
      <c r="D400" t="s">
        <v>244</v>
      </c>
      <c r="E400" t="s">
        <v>331</v>
      </c>
      <c r="G400" s="24">
        <f t="shared" si="9"/>
        <v>1</v>
      </c>
      <c r="H400" s="24">
        <v>1000</v>
      </c>
      <c r="I400">
        <v>2015</v>
      </c>
    </row>
    <row r="401" spans="1:9">
      <c r="A401" s="3" t="s">
        <v>1487</v>
      </c>
      <c r="B401" t="s">
        <v>1493</v>
      </c>
      <c r="C401" t="s">
        <v>294</v>
      </c>
      <c r="D401" t="s">
        <v>244</v>
      </c>
      <c r="E401" t="s">
        <v>331</v>
      </c>
      <c r="G401" s="24">
        <f t="shared" si="9"/>
        <v>1</v>
      </c>
      <c r="H401" s="24">
        <v>1000</v>
      </c>
      <c r="I401">
        <v>2015</v>
      </c>
    </row>
    <row r="402" spans="1:9">
      <c r="A402" s="3" t="s">
        <v>1485</v>
      </c>
      <c r="B402" t="s">
        <v>1486</v>
      </c>
      <c r="C402" t="s">
        <v>294</v>
      </c>
      <c r="D402" t="s">
        <v>173</v>
      </c>
      <c r="E402" t="s">
        <v>331</v>
      </c>
      <c r="G402" s="24">
        <f t="shared" si="9"/>
        <v>7.2538461538461538E-2</v>
      </c>
      <c r="H402" s="24">
        <v>72.538461538461533</v>
      </c>
      <c r="I402">
        <v>2016</v>
      </c>
    </row>
    <row r="403" spans="1:9">
      <c r="A403" s="3" t="s">
        <v>1487</v>
      </c>
      <c r="B403" t="s">
        <v>1489</v>
      </c>
      <c r="C403" t="s">
        <v>294</v>
      </c>
      <c r="D403" t="s">
        <v>244</v>
      </c>
      <c r="E403" t="s">
        <v>331</v>
      </c>
      <c r="G403" s="24">
        <f t="shared" si="9"/>
        <v>1</v>
      </c>
      <c r="H403" s="24">
        <v>1000</v>
      </c>
      <c r="I403">
        <v>2016</v>
      </c>
    </row>
    <row r="404" spans="1:9">
      <c r="A404" s="3" t="s">
        <v>1487</v>
      </c>
      <c r="B404" t="s">
        <v>1491</v>
      </c>
      <c r="C404" t="s">
        <v>294</v>
      </c>
      <c r="D404" t="s">
        <v>244</v>
      </c>
      <c r="E404" t="s">
        <v>331</v>
      </c>
      <c r="G404" s="24">
        <f t="shared" si="9"/>
        <v>1</v>
      </c>
      <c r="H404" s="24">
        <v>1000</v>
      </c>
      <c r="I404">
        <v>2016</v>
      </c>
    </row>
    <row r="405" spans="1:9">
      <c r="A405" s="3" t="s">
        <v>1487</v>
      </c>
      <c r="B405" t="s">
        <v>1496</v>
      </c>
      <c r="C405" t="s">
        <v>294</v>
      </c>
      <c r="D405" t="s">
        <v>244</v>
      </c>
      <c r="E405" t="s">
        <v>331</v>
      </c>
      <c r="G405" s="24">
        <f t="shared" si="9"/>
        <v>1</v>
      </c>
      <c r="H405" s="24">
        <v>1000</v>
      </c>
      <c r="I405">
        <v>2016</v>
      </c>
    </row>
    <row r="406" spans="1:9">
      <c r="A406" s="3" t="s">
        <v>1487</v>
      </c>
      <c r="B406" t="s">
        <v>1497</v>
      </c>
      <c r="C406" t="s">
        <v>294</v>
      </c>
      <c r="D406" t="s">
        <v>244</v>
      </c>
      <c r="E406" t="s">
        <v>331</v>
      </c>
      <c r="G406" s="24">
        <f t="shared" si="9"/>
        <v>1</v>
      </c>
      <c r="H406" s="24">
        <v>1000</v>
      </c>
      <c r="I406">
        <v>2016</v>
      </c>
    </row>
    <row r="407" spans="1:9">
      <c r="A407" s="3" t="s">
        <v>1505</v>
      </c>
      <c r="B407" t="s">
        <v>1509</v>
      </c>
      <c r="C407" t="s">
        <v>294</v>
      </c>
      <c r="D407" t="s">
        <v>243</v>
      </c>
      <c r="E407" t="s">
        <v>331</v>
      </c>
      <c r="G407" s="24">
        <f t="shared" si="9"/>
        <v>0.02</v>
      </c>
      <c r="H407" s="24">
        <v>20</v>
      </c>
      <c r="I407">
        <v>2017</v>
      </c>
    </row>
    <row r="408" spans="1:9">
      <c r="A408" s="3" t="s">
        <v>1505</v>
      </c>
      <c r="B408" t="s">
        <v>1508</v>
      </c>
      <c r="C408" t="s">
        <v>294</v>
      </c>
      <c r="D408" t="s">
        <v>243</v>
      </c>
      <c r="E408" t="s">
        <v>331</v>
      </c>
      <c r="G408" s="24">
        <f t="shared" si="9"/>
        <v>0.54</v>
      </c>
      <c r="H408" s="24">
        <v>540</v>
      </c>
      <c r="I408">
        <v>2017</v>
      </c>
    </row>
    <row r="409" spans="1:9">
      <c r="A409" s="3" t="s">
        <v>1487</v>
      </c>
      <c r="B409" t="s">
        <v>1492</v>
      </c>
      <c r="C409" t="s">
        <v>294</v>
      </c>
      <c r="D409" t="s">
        <v>244</v>
      </c>
      <c r="E409" t="s">
        <v>331</v>
      </c>
      <c r="G409" s="24">
        <f t="shared" si="9"/>
        <v>1</v>
      </c>
      <c r="H409" s="24">
        <v>1000</v>
      </c>
      <c r="I409">
        <v>2017</v>
      </c>
    </row>
    <row r="410" spans="1:9">
      <c r="A410" s="3" t="s">
        <v>1487</v>
      </c>
      <c r="B410" t="s">
        <v>1494</v>
      </c>
      <c r="C410" t="s">
        <v>294</v>
      </c>
      <c r="D410" t="s">
        <v>244</v>
      </c>
      <c r="E410" t="s">
        <v>331</v>
      </c>
      <c r="G410" s="24">
        <f t="shared" si="9"/>
        <v>1</v>
      </c>
      <c r="H410" s="24">
        <v>1000</v>
      </c>
      <c r="I410">
        <v>2017</v>
      </c>
    </row>
    <row r="411" spans="1:9">
      <c r="A411" s="3" t="s">
        <v>1487</v>
      </c>
      <c r="B411" t="s">
        <v>1495</v>
      </c>
      <c r="C411" t="s">
        <v>294</v>
      </c>
      <c r="D411" t="s">
        <v>244</v>
      </c>
      <c r="E411" t="s">
        <v>331</v>
      </c>
      <c r="G411" s="24">
        <f t="shared" si="9"/>
        <v>1</v>
      </c>
      <c r="H411" s="24">
        <v>1000</v>
      </c>
      <c r="I411">
        <v>2017</v>
      </c>
    </row>
    <row r="412" spans="1:9">
      <c r="A412" s="3" t="s">
        <v>1505</v>
      </c>
      <c r="B412" t="s">
        <v>1512</v>
      </c>
      <c r="C412" t="s">
        <v>294</v>
      </c>
      <c r="D412" t="s">
        <v>243</v>
      </c>
      <c r="E412" t="s">
        <v>331</v>
      </c>
      <c r="G412" s="24">
        <f t="shared" si="9"/>
        <v>0.65</v>
      </c>
      <c r="H412" s="24">
        <v>650</v>
      </c>
      <c r="I412">
        <v>2019</v>
      </c>
    </row>
    <row r="413" spans="1:9">
      <c r="A413" s="3" t="s">
        <v>1505</v>
      </c>
      <c r="B413" t="s">
        <v>1511</v>
      </c>
      <c r="C413" t="s">
        <v>294</v>
      </c>
      <c r="D413" t="s">
        <v>243</v>
      </c>
      <c r="E413" t="s">
        <v>331</v>
      </c>
      <c r="F413" t="s">
        <v>3209</v>
      </c>
      <c r="G413" s="24">
        <f t="shared" si="9"/>
        <v>0.96</v>
      </c>
      <c r="H413" s="24">
        <v>960</v>
      </c>
      <c r="I413">
        <v>2019</v>
      </c>
    </row>
    <row r="414" spans="1:9">
      <c r="A414" s="3" t="s">
        <v>354</v>
      </c>
      <c r="B414" t="s">
        <v>355</v>
      </c>
      <c r="C414" t="s">
        <v>295</v>
      </c>
      <c r="D414" t="s">
        <v>3771</v>
      </c>
      <c r="E414" t="s">
        <v>331</v>
      </c>
      <c r="F414" t="s">
        <v>3014</v>
      </c>
      <c r="G414" s="24">
        <f t="shared" si="9"/>
        <v>0.92307692307692313</v>
      </c>
      <c r="H414" s="24">
        <v>923.07692307692309</v>
      </c>
      <c r="I414">
        <v>2015</v>
      </c>
    </row>
    <row r="415" spans="1:9">
      <c r="A415" s="3" t="s">
        <v>352</v>
      </c>
      <c r="B415" t="s">
        <v>353</v>
      </c>
      <c r="C415" t="s">
        <v>295</v>
      </c>
      <c r="D415" t="s">
        <v>46</v>
      </c>
      <c r="E415" t="s">
        <v>332</v>
      </c>
      <c r="G415" s="24">
        <f t="shared" si="9"/>
        <v>0.97692307692307689</v>
      </c>
      <c r="H415" s="24">
        <v>976.92307692307691</v>
      </c>
      <c r="I415">
        <v>2017</v>
      </c>
    </row>
    <row r="416" spans="1:9">
      <c r="A416" s="3" t="s">
        <v>356</v>
      </c>
      <c r="B416" t="s">
        <v>357</v>
      </c>
      <c r="C416" t="s">
        <v>295</v>
      </c>
      <c r="D416" t="s">
        <v>47</v>
      </c>
      <c r="E416" t="s">
        <v>330</v>
      </c>
      <c r="F416" t="s">
        <v>3015</v>
      </c>
      <c r="G416" s="24">
        <f t="shared" si="9"/>
        <v>0.97923076923076913</v>
      </c>
      <c r="H416" s="24">
        <v>979.23076923076917</v>
      </c>
      <c r="I416">
        <v>2017</v>
      </c>
    </row>
    <row r="417" spans="1:9">
      <c r="A417" s="3" t="s">
        <v>1691</v>
      </c>
      <c r="B417" t="s">
        <v>1692</v>
      </c>
      <c r="C417" t="s">
        <v>296</v>
      </c>
      <c r="D417" t="s">
        <v>246</v>
      </c>
      <c r="E417" t="s">
        <v>332</v>
      </c>
      <c r="G417" s="24">
        <f t="shared" si="9"/>
        <v>2.8199999999999999E-2</v>
      </c>
      <c r="H417" s="24">
        <v>28.2</v>
      </c>
      <c r="I417">
        <v>2012</v>
      </c>
    </row>
    <row r="418" spans="1:9">
      <c r="A418" s="3" t="s">
        <v>1693</v>
      </c>
      <c r="B418" t="s">
        <v>1692</v>
      </c>
      <c r="C418" t="s">
        <v>296</v>
      </c>
      <c r="D418" t="s">
        <v>246</v>
      </c>
      <c r="E418" t="s">
        <v>332</v>
      </c>
      <c r="G418" s="24">
        <f t="shared" si="9"/>
        <v>3.15E-2</v>
      </c>
      <c r="H418" s="24">
        <v>31.5</v>
      </c>
      <c r="I418">
        <v>2014</v>
      </c>
    </row>
    <row r="419" spans="1:9">
      <c r="A419" s="3" t="s">
        <v>1448</v>
      </c>
      <c r="B419" t="s">
        <v>1449</v>
      </c>
      <c r="C419" t="s">
        <v>296</v>
      </c>
      <c r="D419" t="s">
        <v>245</v>
      </c>
      <c r="E419" t="s">
        <v>331</v>
      </c>
      <c r="F419" t="s">
        <v>3198</v>
      </c>
      <c r="G419" s="24">
        <f t="shared" si="9"/>
        <v>8.5</v>
      </c>
      <c r="H419" s="24">
        <v>8500</v>
      </c>
      <c r="I419">
        <v>2017</v>
      </c>
    </row>
    <row r="420" spans="1:9">
      <c r="A420" s="3" t="s">
        <v>1503</v>
      </c>
      <c r="B420" t="s">
        <v>1504</v>
      </c>
      <c r="C420" t="s">
        <v>296</v>
      </c>
      <c r="D420" t="s">
        <v>177</v>
      </c>
      <c r="E420" t="s">
        <v>330</v>
      </c>
      <c r="G420" s="24">
        <f t="shared" si="9"/>
        <v>0.38461538461538458</v>
      </c>
      <c r="H420" s="24">
        <v>384.61538461538458</v>
      </c>
      <c r="I420">
        <v>2019</v>
      </c>
    </row>
    <row r="421" spans="1:9">
      <c r="A421" s="3" t="s">
        <v>1456</v>
      </c>
      <c r="B421" t="s">
        <v>1628</v>
      </c>
      <c r="C421" t="s">
        <v>296</v>
      </c>
      <c r="D421" t="s">
        <v>197</v>
      </c>
      <c r="E421" t="s">
        <v>330</v>
      </c>
      <c r="F421" t="s">
        <v>3218</v>
      </c>
      <c r="G421" s="24">
        <f t="shared" si="9"/>
        <v>4</v>
      </c>
      <c r="H421" s="24">
        <v>4000</v>
      </c>
      <c r="I421">
        <v>2019</v>
      </c>
    </row>
    <row r="422" spans="1:9">
      <c r="A422" s="3" t="s">
        <v>620</v>
      </c>
      <c r="B422" t="s">
        <v>600</v>
      </c>
      <c r="C422" t="s">
        <v>298</v>
      </c>
      <c r="D422" t="s">
        <v>53</v>
      </c>
      <c r="E422" t="s">
        <v>330</v>
      </c>
      <c r="F422" t="s">
        <v>3042</v>
      </c>
      <c r="G422" s="24">
        <f t="shared" si="9"/>
        <v>0.26584615384615384</v>
      </c>
      <c r="H422" s="24">
        <v>265.84615384615387</v>
      </c>
      <c r="I422">
        <v>2012</v>
      </c>
    </row>
    <row r="423" spans="1:9">
      <c r="A423" s="3" t="s">
        <v>459</v>
      </c>
      <c r="B423" t="s">
        <v>458</v>
      </c>
      <c r="C423" t="s">
        <v>298</v>
      </c>
      <c r="D423" t="s">
        <v>166</v>
      </c>
      <c r="E423" t="s">
        <v>330</v>
      </c>
      <c r="F423" t="s">
        <v>3031</v>
      </c>
      <c r="G423" s="24">
        <f t="shared" ref="G423:G486" si="10">H423/1000</f>
        <v>4.208461538461538E-2</v>
      </c>
      <c r="H423" s="24">
        <v>42.084615384615383</v>
      </c>
      <c r="I423">
        <v>2014</v>
      </c>
    </row>
    <row r="424" spans="1:9">
      <c r="A424" s="3" t="s">
        <v>457</v>
      </c>
      <c r="B424" t="s">
        <v>458</v>
      </c>
      <c r="C424" t="s">
        <v>298</v>
      </c>
      <c r="D424" t="s">
        <v>166</v>
      </c>
      <c r="E424" t="s">
        <v>330</v>
      </c>
      <c r="F424" t="s">
        <v>3031</v>
      </c>
      <c r="G424" s="24">
        <f t="shared" si="10"/>
        <v>0.22629999999999997</v>
      </c>
      <c r="H424" s="24">
        <v>226.29999999999998</v>
      </c>
      <c r="I424">
        <v>2014</v>
      </c>
    </row>
    <row r="425" spans="1:9">
      <c r="A425" s="3" t="s">
        <v>460</v>
      </c>
      <c r="B425" t="s">
        <v>461</v>
      </c>
      <c r="C425" t="s">
        <v>298</v>
      </c>
      <c r="D425" t="s">
        <v>166</v>
      </c>
      <c r="E425" t="s">
        <v>330</v>
      </c>
      <c r="F425" t="s">
        <v>3014</v>
      </c>
      <c r="G425" s="24">
        <f t="shared" si="10"/>
        <v>0.76615384615384607</v>
      </c>
      <c r="H425" s="24">
        <v>766.15384615384608</v>
      </c>
      <c r="I425">
        <v>2014</v>
      </c>
    </row>
    <row r="426" spans="1:9">
      <c r="A426" s="3" t="s">
        <v>632</v>
      </c>
      <c r="B426" t="s">
        <v>633</v>
      </c>
      <c r="C426" t="s">
        <v>298</v>
      </c>
      <c r="D426" t="s">
        <v>631</v>
      </c>
      <c r="E426" t="s">
        <v>330</v>
      </c>
      <c r="F426" t="s">
        <v>3014</v>
      </c>
      <c r="G426" s="24">
        <f t="shared" si="10"/>
        <v>0.76615384615384607</v>
      </c>
      <c r="H426" s="24">
        <v>766.15384615384608</v>
      </c>
      <c r="I426">
        <v>2014</v>
      </c>
    </row>
    <row r="427" spans="1:9">
      <c r="A427" s="3" t="s">
        <v>610</v>
      </c>
      <c r="B427" t="s">
        <v>611</v>
      </c>
      <c r="C427" t="s">
        <v>298</v>
      </c>
      <c r="D427" t="s">
        <v>53</v>
      </c>
      <c r="E427" t="s">
        <v>330</v>
      </c>
      <c r="F427" t="s">
        <v>3019</v>
      </c>
      <c r="G427" s="24">
        <f t="shared" si="10"/>
        <v>2.0307692307692308E-2</v>
      </c>
      <c r="H427" s="24">
        <v>20.307692307692307</v>
      </c>
      <c r="I427">
        <v>2015</v>
      </c>
    </row>
    <row r="428" spans="1:9">
      <c r="A428" s="3" t="s">
        <v>612</v>
      </c>
      <c r="B428" t="s">
        <v>611</v>
      </c>
      <c r="C428" t="s">
        <v>298</v>
      </c>
      <c r="D428" t="s">
        <v>53</v>
      </c>
      <c r="E428" t="s">
        <v>330</v>
      </c>
      <c r="F428" t="s">
        <v>3019</v>
      </c>
      <c r="G428" s="24">
        <f t="shared" si="10"/>
        <v>3.4963846153846158E-2</v>
      </c>
      <c r="H428" s="24">
        <v>34.963846153846156</v>
      </c>
      <c r="I428">
        <v>2015</v>
      </c>
    </row>
    <row r="429" spans="1:9">
      <c r="A429" s="3" t="s">
        <v>601</v>
      </c>
      <c r="B429" t="s">
        <v>566</v>
      </c>
      <c r="C429" t="s">
        <v>298</v>
      </c>
      <c r="D429" t="s">
        <v>53</v>
      </c>
      <c r="E429" t="s">
        <v>330</v>
      </c>
      <c r="F429" t="s">
        <v>3037</v>
      </c>
      <c r="G429" s="24">
        <f t="shared" si="10"/>
        <v>0.26400000000000001</v>
      </c>
      <c r="H429" s="24">
        <v>264</v>
      </c>
      <c r="I429">
        <v>2015</v>
      </c>
    </row>
    <row r="430" spans="1:9">
      <c r="A430" s="3" t="s">
        <v>617</v>
      </c>
      <c r="B430" t="s">
        <v>568</v>
      </c>
      <c r="C430" t="s">
        <v>298</v>
      </c>
      <c r="D430" t="s">
        <v>53</v>
      </c>
      <c r="E430" t="s">
        <v>330</v>
      </c>
      <c r="F430" t="s">
        <v>3019</v>
      </c>
      <c r="G430" s="24">
        <f t="shared" si="10"/>
        <v>0.70153846153846156</v>
      </c>
      <c r="H430" s="24">
        <v>701.53846153846155</v>
      </c>
      <c r="I430">
        <v>2015</v>
      </c>
    </row>
    <row r="431" spans="1:9">
      <c r="A431" s="3" t="s">
        <v>584</v>
      </c>
      <c r="B431" t="s">
        <v>585</v>
      </c>
      <c r="C431" t="s">
        <v>298</v>
      </c>
      <c r="D431" t="s">
        <v>53</v>
      </c>
      <c r="E431" t="s">
        <v>330</v>
      </c>
      <c r="F431" t="s">
        <v>3034</v>
      </c>
      <c r="G431" s="24">
        <f t="shared" si="10"/>
        <v>0.85631538461538459</v>
      </c>
      <c r="H431" s="24">
        <v>856.31538461538457</v>
      </c>
      <c r="I431">
        <v>2015</v>
      </c>
    </row>
    <row r="432" spans="1:9">
      <c r="A432" s="3" t="s">
        <v>572</v>
      </c>
      <c r="B432" t="s">
        <v>573</v>
      </c>
      <c r="C432" t="s">
        <v>298</v>
      </c>
      <c r="D432" t="s">
        <v>53</v>
      </c>
      <c r="E432" t="s">
        <v>330</v>
      </c>
      <c r="F432" t="s">
        <v>3039</v>
      </c>
      <c r="G432" s="24">
        <f t="shared" si="10"/>
        <v>1</v>
      </c>
      <c r="H432" s="24">
        <v>1000</v>
      </c>
      <c r="I432">
        <v>2015</v>
      </c>
    </row>
    <row r="433" spans="1:9">
      <c r="A433" s="3" t="s">
        <v>403</v>
      </c>
      <c r="B433" t="s">
        <v>402</v>
      </c>
      <c r="C433" t="s">
        <v>298</v>
      </c>
      <c r="D433" t="s">
        <v>166</v>
      </c>
      <c r="E433" t="s">
        <v>330</v>
      </c>
      <c r="F433" t="s">
        <v>3025</v>
      </c>
      <c r="G433" s="24">
        <f t="shared" si="10"/>
        <v>1.0215692307692306</v>
      </c>
      <c r="H433" s="24">
        <v>1021.5692307692307</v>
      </c>
      <c r="I433">
        <v>2015</v>
      </c>
    </row>
    <row r="434" spans="1:9">
      <c r="A434" s="3" t="s">
        <v>401</v>
      </c>
      <c r="B434" t="s">
        <v>402</v>
      </c>
      <c r="C434" t="s">
        <v>298</v>
      </c>
      <c r="D434" t="s">
        <v>166</v>
      </c>
      <c r="E434" t="s">
        <v>330</v>
      </c>
      <c r="F434" t="s">
        <v>3025</v>
      </c>
      <c r="G434" s="24">
        <f t="shared" si="10"/>
        <v>1.0301538461538462</v>
      </c>
      <c r="H434" s="24">
        <v>1030.1538461538462</v>
      </c>
      <c r="I434">
        <v>2015</v>
      </c>
    </row>
    <row r="435" spans="1:9">
      <c r="A435" s="3" t="s">
        <v>444</v>
      </c>
      <c r="B435" t="s">
        <v>445</v>
      </c>
      <c r="C435" t="s">
        <v>298</v>
      </c>
      <c r="D435" t="s">
        <v>166</v>
      </c>
      <c r="E435" t="s">
        <v>330</v>
      </c>
      <c r="F435" t="s">
        <v>3030</v>
      </c>
      <c r="G435" s="24">
        <f t="shared" si="10"/>
        <v>1.0648615384615385</v>
      </c>
      <c r="H435" s="24">
        <v>1064.8615384615384</v>
      </c>
      <c r="I435">
        <v>2015</v>
      </c>
    </row>
    <row r="436" spans="1:9">
      <c r="A436" s="3" t="s">
        <v>474</v>
      </c>
      <c r="B436" t="s">
        <v>475</v>
      </c>
      <c r="C436" t="s">
        <v>298</v>
      </c>
      <c r="D436" t="s">
        <v>166</v>
      </c>
      <c r="E436" t="s">
        <v>330</v>
      </c>
      <c r="F436" t="s">
        <v>3017</v>
      </c>
      <c r="G436" s="24">
        <f t="shared" si="10"/>
        <v>1.7376615384615384</v>
      </c>
      <c r="H436" s="24">
        <v>1737.6615384615384</v>
      </c>
      <c r="I436">
        <v>2015</v>
      </c>
    </row>
    <row r="437" spans="1:9">
      <c r="A437" s="3" t="s">
        <v>599</v>
      </c>
      <c r="B437" t="s">
        <v>600</v>
      </c>
      <c r="C437" t="s">
        <v>298</v>
      </c>
      <c r="D437" t="s">
        <v>53</v>
      </c>
      <c r="E437" t="s">
        <v>330</v>
      </c>
      <c r="F437" t="s">
        <v>3041</v>
      </c>
      <c r="G437" s="24">
        <f t="shared" si="10"/>
        <v>5.6307692307692309E-2</v>
      </c>
      <c r="H437" s="24">
        <v>56.307692307692307</v>
      </c>
      <c r="I437">
        <v>2016</v>
      </c>
    </row>
    <row r="438" spans="1:9">
      <c r="A438" s="3" t="s">
        <v>576</v>
      </c>
      <c r="B438" t="s">
        <v>577</v>
      </c>
      <c r="C438" t="s">
        <v>298</v>
      </c>
      <c r="D438" t="s">
        <v>53</v>
      </c>
      <c r="E438" t="s">
        <v>330</v>
      </c>
      <c r="F438" t="s">
        <v>3040</v>
      </c>
      <c r="G438" s="24">
        <f t="shared" si="10"/>
        <v>6.203076923076923E-2</v>
      </c>
      <c r="H438" s="24">
        <v>62.030769230769231</v>
      </c>
      <c r="I438">
        <v>2016</v>
      </c>
    </row>
    <row r="439" spans="1:9">
      <c r="A439" s="3" t="s">
        <v>618</v>
      </c>
      <c r="B439" t="s">
        <v>619</v>
      </c>
      <c r="C439" t="s">
        <v>298</v>
      </c>
      <c r="D439" t="s">
        <v>53</v>
      </c>
      <c r="E439" t="s">
        <v>330</v>
      </c>
      <c r="F439" t="s">
        <v>3019</v>
      </c>
      <c r="G439" s="24">
        <f t="shared" si="10"/>
        <v>0.16299692307692307</v>
      </c>
      <c r="H439" s="24">
        <v>162.99692307692305</v>
      </c>
      <c r="I439">
        <v>2016</v>
      </c>
    </row>
    <row r="440" spans="1:9">
      <c r="A440" s="3" t="s">
        <v>614</v>
      </c>
      <c r="B440" t="s">
        <v>615</v>
      </c>
      <c r="C440" t="s">
        <v>298</v>
      </c>
      <c r="D440" t="s">
        <v>53</v>
      </c>
      <c r="E440" t="s">
        <v>330</v>
      </c>
      <c r="F440" t="s">
        <v>3019</v>
      </c>
      <c r="G440" s="24">
        <f t="shared" si="10"/>
        <v>0.34083461538461535</v>
      </c>
      <c r="H440" s="24">
        <v>340.83461538461535</v>
      </c>
      <c r="I440">
        <v>2016</v>
      </c>
    </row>
    <row r="441" spans="1:9">
      <c r="A441" s="3" t="s">
        <v>515</v>
      </c>
      <c r="B441" t="s">
        <v>391</v>
      </c>
      <c r="C441" t="s">
        <v>298</v>
      </c>
      <c r="D441" t="s">
        <v>166</v>
      </c>
      <c r="E441" t="s">
        <v>330</v>
      </c>
      <c r="F441" t="s">
        <v>3034</v>
      </c>
      <c r="G441" s="24">
        <f t="shared" si="10"/>
        <v>0.39752307692307687</v>
      </c>
      <c r="H441" s="24">
        <v>397.52307692307687</v>
      </c>
      <c r="I441">
        <v>2016</v>
      </c>
    </row>
    <row r="442" spans="1:9">
      <c r="A442" s="3" t="s">
        <v>456</v>
      </c>
      <c r="B442" t="s">
        <v>388</v>
      </c>
      <c r="C442" t="s">
        <v>298</v>
      </c>
      <c r="D442" t="s">
        <v>166</v>
      </c>
      <c r="E442" t="s">
        <v>330</v>
      </c>
      <c r="F442" t="s">
        <v>3030</v>
      </c>
      <c r="G442" s="24">
        <f t="shared" si="10"/>
        <v>0.46159615384615388</v>
      </c>
      <c r="H442" s="24">
        <v>461.59615384615387</v>
      </c>
      <c r="I442">
        <v>2016</v>
      </c>
    </row>
    <row r="443" spans="1:9">
      <c r="A443" s="3" t="s">
        <v>427</v>
      </c>
      <c r="B443" t="s">
        <v>421</v>
      </c>
      <c r="C443" t="s">
        <v>298</v>
      </c>
      <c r="D443" t="s">
        <v>166</v>
      </c>
      <c r="E443" t="s">
        <v>330</v>
      </c>
      <c r="F443" t="s">
        <v>3028</v>
      </c>
      <c r="G443" s="24">
        <f t="shared" si="10"/>
        <v>0.47867307692307692</v>
      </c>
      <c r="H443" s="24">
        <v>478.67307692307691</v>
      </c>
      <c r="I443">
        <v>2016</v>
      </c>
    </row>
    <row r="444" spans="1:9">
      <c r="A444" s="3" t="s">
        <v>428</v>
      </c>
      <c r="B444" t="s">
        <v>421</v>
      </c>
      <c r="C444" t="s">
        <v>298</v>
      </c>
      <c r="D444" t="s">
        <v>166</v>
      </c>
      <c r="E444" t="s">
        <v>330</v>
      </c>
      <c r="F444" t="s">
        <v>3028</v>
      </c>
      <c r="G444" s="24">
        <f t="shared" si="10"/>
        <v>0.53741538461538463</v>
      </c>
      <c r="H444" s="24">
        <v>537.4153846153846</v>
      </c>
      <c r="I444">
        <v>2016</v>
      </c>
    </row>
    <row r="445" spans="1:9">
      <c r="A445" s="3" t="s">
        <v>516</v>
      </c>
      <c r="B445" t="s">
        <v>391</v>
      </c>
      <c r="C445" t="s">
        <v>298</v>
      </c>
      <c r="D445" t="s">
        <v>166</v>
      </c>
      <c r="E445" t="s">
        <v>330</v>
      </c>
      <c r="F445" t="s">
        <v>3034</v>
      </c>
      <c r="G445" s="24">
        <f t="shared" si="10"/>
        <v>0.63512307692307679</v>
      </c>
      <c r="H445" s="24">
        <v>635.12307692307684</v>
      </c>
      <c r="I445">
        <v>2016</v>
      </c>
    </row>
    <row r="446" spans="1:9">
      <c r="A446" s="3" t="s">
        <v>448</v>
      </c>
      <c r="B446" t="s">
        <v>388</v>
      </c>
      <c r="C446" t="s">
        <v>298</v>
      </c>
      <c r="D446" t="s">
        <v>166</v>
      </c>
      <c r="E446" t="s">
        <v>330</v>
      </c>
      <c r="F446" t="s">
        <v>3030</v>
      </c>
      <c r="G446" s="24">
        <f t="shared" si="10"/>
        <v>0.77892307692307694</v>
      </c>
      <c r="H446" s="24">
        <v>778.92307692307691</v>
      </c>
      <c r="I446">
        <v>2016</v>
      </c>
    </row>
    <row r="447" spans="1:9">
      <c r="A447" s="3" t="s">
        <v>556</v>
      </c>
      <c r="B447" t="s">
        <v>557</v>
      </c>
      <c r="C447" t="s">
        <v>298</v>
      </c>
      <c r="D447" t="s">
        <v>53</v>
      </c>
      <c r="E447" t="s">
        <v>330</v>
      </c>
      <c r="F447" t="s">
        <v>3028</v>
      </c>
      <c r="G447" s="24">
        <f t="shared" si="10"/>
        <v>0.84296153846153832</v>
      </c>
      <c r="H447" s="24">
        <v>842.96153846153834</v>
      </c>
      <c r="I447">
        <v>2016</v>
      </c>
    </row>
    <row r="448" spans="1:9">
      <c r="A448" s="3" t="s">
        <v>567</v>
      </c>
      <c r="B448" t="s">
        <v>568</v>
      </c>
      <c r="C448" t="s">
        <v>298</v>
      </c>
      <c r="D448" t="s">
        <v>53</v>
      </c>
      <c r="E448" t="s">
        <v>330</v>
      </c>
      <c r="F448" t="s">
        <v>3030</v>
      </c>
      <c r="G448" s="24">
        <f t="shared" si="10"/>
        <v>0.91356153846153842</v>
      </c>
      <c r="H448" s="24">
        <v>913.56153846153848</v>
      </c>
      <c r="I448">
        <v>2016</v>
      </c>
    </row>
    <row r="449" spans="1:9">
      <c r="A449" s="3" t="s">
        <v>517</v>
      </c>
      <c r="B449" t="s">
        <v>391</v>
      </c>
      <c r="C449" t="s">
        <v>298</v>
      </c>
      <c r="D449" t="s">
        <v>166</v>
      </c>
      <c r="E449" t="s">
        <v>330</v>
      </c>
      <c r="F449" t="s">
        <v>3034</v>
      </c>
      <c r="G449" s="24">
        <f t="shared" si="10"/>
        <v>0.92249999999999999</v>
      </c>
      <c r="H449" s="24">
        <v>922.5</v>
      </c>
      <c r="I449">
        <v>2016</v>
      </c>
    </row>
    <row r="450" spans="1:9">
      <c r="A450" s="3" t="s">
        <v>404</v>
      </c>
      <c r="B450" t="s">
        <v>405</v>
      </c>
      <c r="C450" t="s">
        <v>298</v>
      </c>
      <c r="D450" t="s">
        <v>166</v>
      </c>
      <c r="E450" t="s">
        <v>330</v>
      </c>
      <c r="F450" t="s">
        <v>3025</v>
      </c>
      <c r="G450" s="24">
        <f t="shared" si="10"/>
        <v>0.97411538461538449</v>
      </c>
      <c r="H450" s="24">
        <v>974.11538461538453</v>
      </c>
      <c r="I450">
        <v>2016</v>
      </c>
    </row>
    <row r="451" spans="1:9">
      <c r="A451" s="3" t="s">
        <v>455</v>
      </c>
      <c r="B451" t="s">
        <v>388</v>
      </c>
      <c r="C451" t="s">
        <v>298</v>
      </c>
      <c r="D451" t="s">
        <v>166</v>
      </c>
      <c r="E451" t="s">
        <v>330</v>
      </c>
      <c r="F451" t="s">
        <v>3030</v>
      </c>
      <c r="G451" s="24">
        <f t="shared" si="10"/>
        <v>0.97448076923076932</v>
      </c>
      <c r="H451" s="24">
        <v>974.48076923076928</v>
      </c>
      <c r="I451">
        <v>2016</v>
      </c>
    </row>
    <row r="452" spans="1:9">
      <c r="A452" s="3" t="s">
        <v>563</v>
      </c>
      <c r="B452" t="s">
        <v>543</v>
      </c>
      <c r="C452" t="s">
        <v>298</v>
      </c>
      <c r="D452" t="s">
        <v>53</v>
      </c>
      <c r="E452" t="s">
        <v>330</v>
      </c>
      <c r="F452" t="s">
        <v>3030</v>
      </c>
      <c r="G452" s="24">
        <f t="shared" si="10"/>
        <v>1.0270384615384616</v>
      </c>
      <c r="H452" s="24">
        <v>1027.0384615384617</v>
      </c>
      <c r="I452">
        <v>2016</v>
      </c>
    </row>
    <row r="453" spans="1:9">
      <c r="A453" s="3" t="s">
        <v>512</v>
      </c>
      <c r="B453" t="s">
        <v>391</v>
      </c>
      <c r="C453" t="s">
        <v>298</v>
      </c>
      <c r="D453" t="s">
        <v>166</v>
      </c>
      <c r="E453" t="s">
        <v>330</v>
      </c>
      <c r="F453" t="s">
        <v>3034</v>
      </c>
      <c r="G453" s="24">
        <f t="shared" si="10"/>
        <v>1.0326461538461538</v>
      </c>
      <c r="H453" s="24">
        <v>1032.6461538461538</v>
      </c>
      <c r="I453">
        <v>2016</v>
      </c>
    </row>
    <row r="454" spans="1:9">
      <c r="A454" s="3" t="s">
        <v>526</v>
      </c>
      <c r="B454" t="s">
        <v>527</v>
      </c>
      <c r="C454" t="s">
        <v>298</v>
      </c>
      <c r="D454" t="s">
        <v>166</v>
      </c>
      <c r="E454" t="s">
        <v>330</v>
      </c>
      <c r="F454" t="s">
        <v>3034</v>
      </c>
      <c r="G454" s="24">
        <f t="shared" si="10"/>
        <v>1.0339500000000001</v>
      </c>
      <c r="H454" s="24">
        <v>1033.95</v>
      </c>
      <c r="I454">
        <v>2016</v>
      </c>
    </row>
    <row r="455" spans="1:9">
      <c r="A455" s="3" t="s">
        <v>555</v>
      </c>
      <c r="B455" t="s">
        <v>543</v>
      </c>
      <c r="C455" t="s">
        <v>298</v>
      </c>
      <c r="D455" t="s">
        <v>53</v>
      </c>
      <c r="E455" t="s">
        <v>330</v>
      </c>
      <c r="F455" t="s">
        <v>3028</v>
      </c>
      <c r="G455" s="24">
        <f t="shared" si="10"/>
        <v>1.0549999999999999</v>
      </c>
      <c r="H455" s="24">
        <v>1055</v>
      </c>
      <c r="I455">
        <v>2016</v>
      </c>
    </row>
    <row r="456" spans="1:9">
      <c r="A456" s="3" t="s">
        <v>545</v>
      </c>
      <c r="B456" t="s">
        <v>545</v>
      </c>
      <c r="C456" t="s">
        <v>298</v>
      </c>
      <c r="D456" t="s">
        <v>53</v>
      </c>
      <c r="E456" t="s">
        <v>330</v>
      </c>
      <c r="F456" t="s">
        <v>3030</v>
      </c>
      <c r="G456" s="24">
        <f t="shared" si="10"/>
        <v>1.065923076923077</v>
      </c>
      <c r="H456" s="24">
        <v>1065.9230769230769</v>
      </c>
      <c r="I456">
        <v>2016</v>
      </c>
    </row>
    <row r="457" spans="1:9">
      <c r="A457" s="3" t="s">
        <v>429</v>
      </c>
      <c r="B457" t="s">
        <v>421</v>
      </c>
      <c r="C457" t="s">
        <v>298</v>
      </c>
      <c r="D457" t="s">
        <v>166</v>
      </c>
      <c r="E457" t="s">
        <v>330</v>
      </c>
      <c r="F457" t="s">
        <v>3028</v>
      </c>
      <c r="G457" s="24">
        <f t="shared" si="10"/>
        <v>1.0876653846153845</v>
      </c>
      <c r="H457" s="24">
        <v>1087.6653846153845</v>
      </c>
      <c r="I457">
        <v>2016</v>
      </c>
    </row>
    <row r="458" spans="1:9">
      <c r="A458" s="3" t="s">
        <v>422</v>
      </c>
      <c r="B458" t="s">
        <v>421</v>
      </c>
      <c r="C458" t="s">
        <v>298</v>
      </c>
      <c r="D458" t="s">
        <v>166</v>
      </c>
      <c r="E458" t="s">
        <v>330</v>
      </c>
      <c r="F458" t="s">
        <v>3028</v>
      </c>
      <c r="G458" s="24">
        <f t="shared" si="10"/>
        <v>1.0879384615384615</v>
      </c>
      <c r="H458" s="24">
        <v>1087.9384615384615</v>
      </c>
      <c r="I458">
        <v>2016</v>
      </c>
    </row>
    <row r="459" spans="1:9">
      <c r="A459" s="3" t="s">
        <v>430</v>
      </c>
      <c r="B459" t="s">
        <v>421</v>
      </c>
      <c r="C459" t="s">
        <v>298</v>
      </c>
      <c r="D459" t="s">
        <v>166</v>
      </c>
      <c r="E459" t="s">
        <v>330</v>
      </c>
      <c r="F459" t="s">
        <v>3028</v>
      </c>
      <c r="G459" s="24">
        <f t="shared" si="10"/>
        <v>1.0879384615384615</v>
      </c>
      <c r="H459" s="24">
        <v>1087.9384615384615</v>
      </c>
      <c r="I459">
        <v>2016</v>
      </c>
    </row>
    <row r="460" spans="1:9">
      <c r="A460" s="3" t="s">
        <v>420</v>
      </c>
      <c r="B460" t="s">
        <v>421</v>
      </c>
      <c r="C460" t="s">
        <v>298</v>
      </c>
      <c r="D460" t="s">
        <v>166</v>
      </c>
      <c r="E460" t="s">
        <v>330</v>
      </c>
      <c r="F460" t="s">
        <v>3028</v>
      </c>
      <c r="G460" s="24">
        <f t="shared" si="10"/>
        <v>1.1121999999999999</v>
      </c>
      <c r="H460" s="24">
        <v>1112.1999999999998</v>
      </c>
      <c r="I460">
        <v>2016</v>
      </c>
    </row>
    <row r="461" spans="1:9">
      <c r="A461" s="3" t="s">
        <v>570</v>
      </c>
      <c r="B461" t="s">
        <v>432</v>
      </c>
      <c r="C461" t="s">
        <v>298</v>
      </c>
      <c r="D461" t="s">
        <v>53</v>
      </c>
      <c r="E461" t="s">
        <v>330</v>
      </c>
      <c r="F461" t="s">
        <v>3030</v>
      </c>
      <c r="G461" s="24">
        <f t="shared" si="10"/>
        <v>1.2498461538461538</v>
      </c>
      <c r="H461" s="24">
        <v>1249.8461538461538</v>
      </c>
      <c r="I461">
        <v>2016</v>
      </c>
    </row>
    <row r="462" spans="1:9">
      <c r="A462" s="3" t="s">
        <v>569</v>
      </c>
      <c r="B462" t="s">
        <v>432</v>
      </c>
      <c r="C462" t="s">
        <v>298</v>
      </c>
      <c r="D462" t="s">
        <v>53</v>
      </c>
      <c r="E462" t="s">
        <v>330</v>
      </c>
      <c r="F462" t="s">
        <v>3030</v>
      </c>
      <c r="G462" s="24">
        <f t="shared" si="10"/>
        <v>1.406076923076923</v>
      </c>
      <c r="H462" s="24">
        <v>1406.0769230769231</v>
      </c>
      <c r="I462">
        <v>2016</v>
      </c>
    </row>
    <row r="463" spans="1:9">
      <c r="A463" s="3" t="s">
        <v>520</v>
      </c>
      <c r="B463" t="s">
        <v>391</v>
      </c>
      <c r="C463" t="s">
        <v>298</v>
      </c>
      <c r="D463" t="s">
        <v>166</v>
      </c>
      <c r="E463" t="s">
        <v>330</v>
      </c>
      <c r="F463" t="s">
        <v>3034</v>
      </c>
      <c r="G463" s="24">
        <f t="shared" si="10"/>
        <v>1.4175</v>
      </c>
      <c r="H463" s="24">
        <v>1417.5</v>
      </c>
      <c r="I463">
        <v>2016</v>
      </c>
    </row>
    <row r="464" spans="1:9">
      <c r="A464" s="3" t="s">
        <v>629</v>
      </c>
      <c r="B464" t="s">
        <v>630</v>
      </c>
      <c r="C464" t="s">
        <v>298</v>
      </c>
      <c r="D464" t="s">
        <v>57</v>
      </c>
      <c r="E464" t="s">
        <v>332</v>
      </c>
      <c r="F464" t="s">
        <v>3044</v>
      </c>
      <c r="G464" s="24">
        <f t="shared" si="10"/>
        <v>1.5862153846153844</v>
      </c>
      <c r="H464" s="24">
        <v>1586.2153846153844</v>
      </c>
      <c r="I464">
        <v>2016</v>
      </c>
    </row>
    <row r="465" spans="1:9">
      <c r="A465" s="3" t="s">
        <v>513</v>
      </c>
      <c r="B465" t="s">
        <v>391</v>
      </c>
      <c r="C465" t="s">
        <v>298</v>
      </c>
      <c r="D465" t="s">
        <v>166</v>
      </c>
      <c r="E465" t="s">
        <v>330</v>
      </c>
      <c r="F465" t="s">
        <v>3034</v>
      </c>
      <c r="G465" s="24">
        <f t="shared" si="10"/>
        <v>1.8539999999999999</v>
      </c>
      <c r="H465" s="24">
        <v>1853.9999999999998</v>
      </c>
      <c r="I465">
        <v>2016</v>
      </c>
    </row>
    <row r="466" spans="1:9">
      <c r="A466" s="3" t="s">
        <v>634</v>
      </c>
      <c r="B466" t="s">
        <v>633</v>
      </c>
      <c r="C466" t="s">
        <v>298</v>
      </c>
      <c r="D466" t="s">
        <v>631</v>
      </c>
      <c r="E466" t="s">
        <v>330</v>
      </c>
      <c r="F466" t="s">
        <v>3017</v>
      </c>
      <c r="G466" s="24">
        <f t="shared" si="10"/>
        <v>1.8553499999999998</v>
      </c>
      <c r="H466" s="24">
        <v>1855.35</v>
      </c>
      <c r="I466">
        <v>2016</v>
      </c>
    </row>
    <row r="467" spans="1:9">
      <c r="A467" s="3" t="s">
        <v>490</v>
      </c>
      <c r="B467" t="s">
        <v>447</v>
      </c>
      <c r="C467" t="s">
        <v>298</v>
      </c>
      <c r="D467" t="s">
        <v>166</v>
      </c>
      <c r="E467" t="s">
        <v>330</v>
      </c>
      <c r="F467" t="s">
        <v>3017</v>
      </c>
      <c r="G467" s="24">
        <f t="shared" si="10"/>
        <v>1.9566346153846153</v>
      </c>
      <c r="H467" s="24">
        <v>1956.6346153846152</v>
      </c>
      <c r="I467">
        <v>2016</v>
      </c>
    </row>
    <row r="468" spans="1:9">
      <c r="A468" s="3" t="s">
        <v>426</v>
      </c>
      <c r="B468" t="s">
        <v>421</v>
      </c>
      <c r="C468" t="s">
        <v>298</v>
      </c>
      <c r="D468" t="s">
        <v>166</v>
      </c>
      <c r="E468" t="s">
        <v>330</v>
      </c>
      <c r="F468" t="s">
        <v>3028</v>
      </c>
      <c r="G468" s="24">
        <f t="shared" si="10"/>
        <v>2.050380769230769</v>
      </c>
      <c r="H468" s="24">
        <v>2050.3807692307691</v>
      </c>
      <c r="I468">
        <v>2016</v>
      </c>
    </row>
    <row r="469" spans="1:9">
      <c r="A469" s="3" t="s">
        <v>424</v>
      </c>
      <c r="B469" t="s">
        <v>421</v>
      </c>
      <c r="C469" t="s">
        <v>298</v>
      </c>
      <c r="D469" t="s">
        <v>166</v>
      </c>
      <c r="E469" t="s">
        <v>330</v>
      </c>
      <c r="F469" t="s">
        <v>3028</v>
      </c>
      <c r="G469" s="24">
        <f t="shared" si="10"/>
        <v>2.0523076923076924</v>
      </c>
      <c r="H469" s="24">
        <v>2052.3076923076924</v>
      </c>
      <c r="I469">
        <v>2016</v>
      </c>
    </row>
    <row r="470" spans="1:9">
      <c r="A470" s="3" t="s">
        <v>561</v>
      </c>
      <c r="B470" t="s">
        <v>562</v>
      </c>
      <c r="C470" t="s">
        <v>298</v>
      </c>
      <c r="D470" t="s">
        <v>53</v>
      </c>
      <c r="E470" t="s">
        <v>330</v>
      </c>
      <c r="F470" t="s">
        <v>3030</v>
      </c>
      <c r="G470" s="24">
        <f t="shared" si="10"/>
        <v>2.0723076923076924</v>
      </c>
      <c r="H470" s="24">
        <v>2072.3076923076924</v>
      </c>
      <c r="I470">
        <v>2016</v>
      </c>
    </row>
    <row r="471" spans="1:9">
      <c r="A471" s="3" t="s">
        <v>571</v>
      </c>
      <c r="B471" t="s">
        <v>545</v>
      </c>
      <c r="C471" t="s">
        <v>298</v>
      </c>
      <c r="D471" t="s">
        <v>53</v>
      </c>
      <c r="E471" t="s">
        <v>330</v>
      </c>
      <c r="F471" t="s">
        <v>3030</v>
      </c>
      <c r="G471" s="24">
        <f t="shared" si="10"/>
        <v>2.0723076923076924</v>
      </c>
      <c r="H471" s="24">
        <v>2072.3076923076924</v>
      </c>
      <c r="I471">
        <v>2016</v>
      </c>
    </row>
    <row r="472" spans="1:9">
      <c r="A472" s="3" t="s">
        <v>423</v>
      </c>
      <c r="B472" t="s">
        <v>421</v>
      </c>
      <c r="C472" t="s">
        <v>298</v>
      </c>
      <c r="D472" t="s">
        <v>166</v>
      </c>
      <c r="E472" t="s">
        <v>330</v>
      </c>
      <c r="F472" t="s">
        <v>3028</v>
      </c>
      <c r="G472" s="24">
        <f t="shared" si="10"/>
        <v>2.1249230769230771</v>
      </c>
      <c r="H472" s="24">
        <v>2124.9230769230771</v>
      </c>
      <c r="I472">
        <v>2016</v>
      </c>
    </row>
    <row r="473" spans="1:9">
      <c r="A473" s="3" t="s">
        <v>425</v>
      </c>
      <c r="B473" t="s">
        <v>421</v>
      </c>
      <c r="C473" t="s">
        <v>298</v>
      </c>
      <c r="D473" t="s">
        <v>166</v>
      </c>
      <c r="E473" t="s">
        <v>330</v>
      </c>
      <c r="F473" t="s">
        <v>3028</v>
      </c>
      <c r="G473" s="24">
        <f t="shared" si="10"/>
        <v>2.1452307692307695</v>
      </c>
      <c r="H473" s="24">
        <v>2145.2307692307695</v>
      </c>
      <c r="I473">
        <v>2016</v>
      </c>
    </row>
    <row r="474" spans="1:9">
      <c r="A474" s="3" t="s">
        <v>514</v>
      </c>
      <c r="B474" t="s">
        <v>391</v>
      </c>
      <c r="C474" t="s">
        <v>298</v>
      </c>
      <c r="D474" t="s">
        <v>166</v>
      </c>
      <c r="E474" t="s">
        <v>330</v>
      </c>
      <c r="F474" t="s">
        <v>3034</v>
      </c>
      <c r="G474" s="24">
        <f t="shared" si="10"/>
        <v>2.1475384615384616</v>
      </c>
      <c r="H474" s="24">
        <v>2147.5384615384614</v>
      </c>
      <c r="I474">
        <v>2016</v>
      </c>
    </row>
    <row r="475" spans="1:9">
      <c r="A475" s="3" t="s">
        <v>540</v>
      </c>
      <c r="B475" t="s">
        <v>541</v>
      </c>
      <c r="C475" t="s">
        <v>298</v>
      </c>
      <c r="D475" t="s">
        <v>166</v>
      </c>
      <c r="E475" t="s">
        <v>330</v>
      </c>
      <c r="F475" t="s">
        <v>3038</v>
      </c>
      <c r="G475" s="24">
        <f t="shared" si="10"/>
        <v>2.1499961538461538</v>
      </c>
      <c r="H475" s="24">
        <v>2149.9961538461539</v>
      </c>
      <c r="I475">
        <v>2016</v>
      </c>
    </row>
    <row r="476" spans="1:9">
      <c r="A476" s="3" t="s">
        <v>518</v>
      </c>
      <c r="B476" t="s">
        <v>391</v>
      </c>
      <c r="C476" t="s">
        <v>298</v>
      </c>
      <c r="D476" t="s">
        <v>166</v>
      </c>
      <c r="E476" t="s">
        <v>330</v>
      </c>
      <c r="F476" t="s">
        <v>3034</v>
      </c>
      <c r="G476" s="24">
        <f t="shared" si="10"/>
        <v>2.1509999999999998</v>
      </c>
      <c r="H476" s="24">
        <v>2151</v>
      </c>
      <c r="I476">
        <v>2016</v>
      </c>
    </row>
    <row r="477" spans="1:9">
      <c r="A477" s="3" t="s">
        <v>519</v>
      </c>
      <c r="B477" t="s">
        <v>391</v>
      </c>
      <c r="C477" t="s">
        <v>298</v>
      </c>
      <c r="D477" t="s">
        <v>166</v>
      </c>
      <c r="E477" t="s">
        <v>330</v>
      </c>
      <c r="F477" t="s">
        <v>3034</v>
      </c>
      <c r="G477" s="24">
        <f t="shared" si="10"/>
        <v>2.1509999999999998</v>
      </c>
      <c r="H477" s="24">
        <v>2151</v>
      </c>
      <c r="I477">
        <v>2016</v>
      </c>
    </row>
    <row r="478" spans="1:9">
      <c r="A478" s="3" t="s">
        <v>1582</v>
      </c>
      <c r="B478" t="s">
        <v>562</v>
      </c>
      <c r="C478" t="s">
        <v>298</v>
      </c>
      <c r="D478" t="s">
        <v>224</v>
      </c>
      <c r="E478" t="s">
        <v>330</v>
      </c>
      <c r="F478" t="s">
        <v>3102</v>
      </c>
      <c r="G478" s="24">
        <f t="shared" si="10"/>
        <v>2.694</v>
      </c>
      <c r="H478" s="24">
        <v>2694</v>
      </c>
      <c r="I478">
        <v>2016</v>
      </c>
    </row>
    <row r="479" spans="1:9">
      <c r="A479" s="3" t="s">
        <v>616</v>
      </c>
      <c r="B479" t="s">
        <v>611</v>
      </c>
      <c r="C479" t="s">
        <v>298</v>
      </c>
      <c r="D479" t="s">
        <v>53</v>
      </c>
      <c r="E479" t="s">
        <v>330</v>
      </c>
      <c r="F479" t="s">
        <v>3019</v>
      </c>
      <c r="G479" s="24">
        <f t="shared" si="10"/>
        <v>2.3346153846153846E-2</v>
      </c>
      <c r="H479" s="24">
        <v>23.346153846153847</v>
      </c>
      <c r="I479">
        <v>2017</v>
      </c>
    </row>
    <row r="480" spans="1:9">
      <c r="A480" s="3" t="s">
        <v>613</v>
      </c>
      <c r="B480" t="s">
        <v>585</v>
      </c>
      <c r="C480" t="s">
        <v>298</v>
      </c>
      <c r="D480" t="s">
        <v>53</v>
      </c>
      <c r="E480" t="s">
        <v>330</v>
      </c>
      <c r="F480" t="s">
        <v>3019</v>
      </c>
      <c r="G480" s="24">
        <f t="shared" si="10"/>
        <v>4.8461538461538459E-2</v>
      </c>
      <c r="H480" s="24">
        <v>48.46153846153846</v>
      </c>
      <c r="I480">
        <v>2017</v>
      </c>
    </row>
    <row r="481" spans="1:9">
      <c r="A481" s="3" t="s">
        <v>536</v>
      </c>
      <c r="B481" t="s">
        <v>535</v>
      </c>
      <c r="C481" t="s">
        <v>298</v>
      </c>
      <c r="D481" t="s">
        <v>166</v>
      </c>
      <c r="E481" t="s">
        <v>330</v>
      </c>
      <c r="F481" t="s">
        <v>3037</v>
      </c>
      <c r="G481" s="24">
        <f t="shared" si="10"/>
        <v>8.7999999999999995E-2</v>
      </c>
      <c r="H481" s="24">
        <v>88</v>
      </c>
      <c r="I481">
        <v>2017</v>
      </c>
    </row>
    <row r="482" spans="1:9">
      <c r="A482" s="3" t="s">
        <v>534</v>
      </c>
      <c r="B482" t="s">
        <v>535</v>
      </c>
      <c r="C482" t="s">
        <v>298</v>
      </c>
      <c r="D482" t="s">
        <v>166</v>
      </c>
      <c r="E482" t="s">
        <v>330</v>
      </c>
      <c r="F482" t="s">
        <v>3037</v>
      </c>
      <c r="G482" s="24">
        <f t="shared" si="10"/>
        <v>0.11439999999999999</v>
      </c>
      <c r="H482" s="24">
        <v>114.39999999999999</v>
      </c>
      <c r="I482">
        <v>2017</v>
      </c>
    </row>
    <row r="483" spans="1:9">
      <c r="A483" s="3" t="s">
        <v>368</v>
      </c>
      <c r="B483" t="s">
        <v>369</v>
      </c>
      <c r="C483" t="s">
        <v>298</v>
      </c>
      <c r="D483" t="s">
        <v>367</v>
      </c>
      <c r="E483" t="s">
        <v>332</v>
      </c>
      <c r="F483" t="s">
        <v>3020</v>
      </c>
      <c r="G483" s="24">
        <f t="shared" si="10"/>
        <v>0.13785769230769229</v>
      </c>
      <c r="H483" s="24">
        <v>137.8576923076923</v>
      </c>
      <c r="I483">
        <v>2017</v>
      </c>
    </row>
    <row r="484" spans="1:9">
      <c r="A484" s="3" t="s">
        <v>602</v>
      </c>
      <c r="B484" t="s">
        <v>603</v>
      </c>
      <c r="C484" t="s">
        <v>298</v>
      </c>
      <c r="D484" t="s">
        <v>53</v>
      </c>
      <c r="E484" t="s">
        <v>330</v>
      </c>
      <c r="F484" t="s">
        <v>3037</v>
      </c>
      <c r="G484" s="24">
        <f t="shared" si="10"/>
        <v>0.24590769230769233</v>
      </c>
      <c r="H484" s="24">
        <v>245.90769230769232</v>
      </c>
      <c r="I484">
        <v>2017</v>
      </c>
    </row>
    <row r="485" spans="1:9">
      <c r="A485" s="3" t="s">
        <v>575</v>
      </c>
      <c r="B485" t="s">
        <v>574</v>
      </c>
      <c r="C485" t="s">
        <v>298</v>
      </c>
      <c r="D485" t="s">
        <v>53</v>
      </c>
      <c r="E485" t="s">
        <v>330</v>
      </c>
      <c r="F485" t="s">
        <v>3022</v>
      </c>
      <c r="G485" s="24">
        <f t="shared" si="10"/>
        <v>0.316</v>
      </c>
      <c r="H485" s="24">
        <v>316</v>
      </c>
      <c r="I485">
        <v>2017</v>
      </c>
    </row>
    <row r="486" spans="1:9">
      <c r="A486" s="3" t="s">
        <v>592</v>
      </c>
      <c r="B486" t="s">
        <v>593</v>
      </c>
      <c r="C486" t="s">
        <v>298</v>
      </c>
      <c r="D486" t="s">
        <v>53</v>
      </c>
      <c r="E486" t="s">
        <v>330</v>
      </c>
      <c r="F486" t="s">
        <v>3034</v>
      </c>
      <c r="G486" s="24">
        <f t="shared" si="10"/>
        <v>0.35861538461538456</v>
      </c>
      <c r="H486" s="24">
        <v>358.61538461538458</v>
      </c>
      <c r="I486">
        <v>2017</v>
      </c>
    </row>
    <row r="487" spans="1:9">
      <c r="A487" s="3" t="s">
        <v>476</v>
      </c>
      <c r="B487" t="s">
        <v>419</v>
      </c>
      <c r="C487" t="s">
        <v>298</v>
      </c>
      <c r="D487" t="s">
        <v>166</v>
      </c>
      <c r="E487" t="s">
        <v>330</v>
      </c>
      <c r="F487" t="s">
        <v>3017</v>
      </c>
      <c r="G487" s="24">
        <f t="shared" ref="G487:G550" si="11">H487/1000</f>
        <v>0.36332307692307686</v>
      </c>
      <c r="H487" s="24">
        <v>363.32307692307688</v>
      </c>
      <c r="I487">
        <v>2017</v>
      </c>
    </row>
    <row r="488" spans="1:9">
      <c r="A488" s="3" t="s">
        <v>583</v>
      </c>
      <c r="B488" t="s">
        <v>582</v>
      </c>
      <c r="C488" t="s">
        <v>298</v>
      </c>
      <c r="D488" t="s">
        <v>53</v>
      </c>
      <c r="E488" t="s">
        <v>330</v>
      </c>
      <c r="F488" t="s">
        <v>3017</v>
      </c>
      <c r="G488" s="24">
        <f t="shared" si="11"/>
        <v>0.4051384615384615</v>
      </c>
      <c r="H488" s="24">
        <v>405.13846153846151</v>
      </c>
      <c r="I488">
        <v>2017</v>
      </c>
    </row>
    <row r="489" spans="1:9">
      <c r="A489" s="3" t="s">
        <v>608</v>
      </c>
      <c r="B489" t="s">
        <v>545</v>
      </c>
      <c r="C489" t="s">
        <v>298</v>
      </c>
      <c r="D489" t="s">
        <v>53</v>
      </c>
      <c r="E489" t="s">
        <v>330</v>
      </c>
      <c r="F489" t="s">
        <v>3019</v>
      </c>
      <c r="G489" s="24">
        <f t="shared" si="11"/>
        <v>0.46038461538461534</v>
      </c>
      <c r="H489" s="24">
        <v>460.38461538461536</v>
      </c>
      <c r="I489">
        <v>2017</v>
      </c>
    </row>
    <row r="490" spans="1:9">
      <c r="A490" s="3" t="s">
        <v>609</v>
      </c>
      <c r="B490" t="s">
        <v>545</v>
      </c>
      <c r="C490" t="s">
        <v>298</v>
      </c>
      <c r="D490" t="s">
        <v>53</v>
      </c>
      <c r="E490" t="s">
        <v>330</v>
      </c>
      <c r="F490" t="s">
        <v>3019</v>
      </c>
      <c r="G490" s="24">
        <f t="shared" si="11"/>
        <v>0.46038461538461534</v>
      </c>
      <c r="H490" s="24">
        <v>460.38461538461536</v>
      </c>
      <c r="I490">
        <v>2017</v>
      </c>
    </row>
    <row r="491" spans="1:9">
      <c r="A491" s="3" t="s">
        <v>477</v>
      </c>
      <c r="B491" t="s">
        <v>419</v>
      </c>
      <c r="C491" t="s">
        <v>298</v>
      </c>
      <c r="D491" t="s">
        <v>166</v>
      </c>
      <c r="E491" t="s">
        <v>330</v>
      </c>
      <c r="F491" t="s">
        <v>3017</v>
      </c>
      <c r="G491" s="24">
        <f t="shared" si="11"/>
        <v>0.49624615384615384</v>
      </c>
      <c r="H491" s="24">
        <v>496.24615384615385</v>
      </c>
      <c r="I491">
        <v>2017</v>
      </c>
    </row>
    <row r="492" spans="1:9">
      <c r="A492" s="3" t="s">
        <v>478</v>
      </c>
      <c r="B492" t="s">
        <v>419</v>
      </c>
      <c r="C492" t="s">
        <v>298</v>
      </c>
      <c r="D492" t="s">
        <v>166</v>
      </c>
      <c r="E492" t="s">
        <v>330</v>
      </c>
      <c r="F492" t="s">
        <v>3017</v>
      </c>
      <c r="G492" s="24">
        <f t="shared" si="11"/>
        <v>0.49624615384615384</v>
      </c>
      <c r="H492" s="24">
        <v>496.24615384615385</v>
      </c>
      <c r="I492">
        <v>2017</v>
      </c>
    </row>
    <row r="493" spans="1:9">
      <c r="A493" s="3" t="s">
        <v>479</v>
      </c>
      <c r="B493" t="s">
        <v>419</v>
      </c>
      <c r="C493" t="s">
        <v>298</v>
      </c>
      <c r="D493" t="s">
        <v>166</v>
      </c>
      <c r="E493" t="s">
        <v>330</v>
      </c>
      <c r="F493" t="s">
        <v>3017</v>
      </c>
      <c r="G493" s="24">
        <f t="shared" si="11"/>
        <v>0.49624615384615384</v>
      </c>
      <c r="H493" s="24">
        <v>496.24615384615385</v>
      </c>
      <c r="I493">
        <v>2017</v>
      </c>
    </row>
    <row r="494" spans="1:9">
      <c r="A494" s="3" t="s">
        <v>507</v>
      </c>
      <c r="B494" t="s">
        <v>508</v>
      </c>
      <c r="C494" t="s">
        <v>298</v>
      </c>
      <c r="D494" t="s">
        <v>166</v>
      </c>
      <c r="E494" t="s">
        <v>330</v>
      </c>
      <c r="F494" t="s">
        <v>3034</v>
      </c>
      <c r="G494" s="24">
        <f t="shared" si="11"/>
        <v>0.49721538461538461</v>
      </c>
      <c r="H494" s="24">
        <v>497.21538461538461</v>
      </c>
      <c r="I494">
        <v>2017</v>
      </c>
    </row>
    <row r="495" spans="1:9">
      <c r="A495" s="3" t="s">
        <v>521</v>
      </c>
      <c r="B495" t="s">
        <v>381</v>
      </c>
      <c r="C495" t="s">
        <v>298</v>
      </c>
      <c r="D495" t="s">
        <v>166</v>
      </c>
      <c r="E495" t="s">
        <v>330</v>
      </c>
      <c r="F495" t="s">
        <v>3034</v>
      </c>
      <c r="G495" s="24">
        <f t="shared" si="11"/>
        <v>0.49721538461538461</v>
      </c>
      <c r="H495" s="24">
        <v>497.21538461538461</v>
      </c>
      <c r="I495">
        <v>2017</v>
      </c>
    </row>
    <row r="496" spans="1:9">
      <c r="A496" s="3" t="s">
        <v>509</v>
      </c>
      <c r="B496" t="s">
        <v>508</v>
      </c>
      <c r="C496" t="s">
        <v>298</v>
      </c>
      <c r="D496" t="s">
        <v>166</v>
      </c>
      <c r="E496" t="s">
        <v>330</v>
      </c>
      <c r="F496" t="s">
        <v>3034</v>
      </c>
      <c r="G496" s="24">
        <f t="shared" si="11"/>
        <v>0.49929615384615383</v>
      </c>
      <c r="H496" s="24">
        <v>499.29615384615386</v>
      </c>
      <c r="I496">
        <v>2017</v>
      </c>
    </row>
    <row r="497" spans="1:9">
      <c r="A497" s="3" t="s">
        <v>484</v>
      </c>
      <c r="B497" t="s">
        <v>485</v>
      </c>
      <c r="C497" t="s">
        <v>298</v>
      </c>
      <c r="D497" t="s">
        <v>166</v>
      </c>
      <c r="E497" t="s">
        <v>330</v>
      </c>
      <c r="F497" t="s">
        <v>3017</v>
      </c>
      <c r="G497" s="24">
        <f t="shared" si="11"/>
        <v>0.50538461538461532</v>
      </c>
      <c r="H497" s="24">
        <v>505.38461538461536</v>
      </c>
      <c r="I497">
        <v>2017</v>
      </c>
    </row>
    <row r="498" spans="1:9">
      <c r="A498" s="3" t="s">
        <v>378</v>
      </c>
      <c r="B498" t="s">
        <v>379</v>
      </c>
      <c r="C498" t="s">
        <v>298</v>
      </c>
      <c r="D498" t="s">
        <v>166</v>
      </c>
      <c r="E498" t="s">
        <v>330</v>
      </c>
      <c r="F498" t="s">
        <v>3024</v>
      </c>
      <c r="G498" s="24">
        <f t="shared" si="11"/>
        <v>0.52414615384615382</v>
      </c>
      <c r="H498" s="24">
        <v>524.14615384615377</v>
      </c>
      <c r="I498">
        <v>2017</v>
      </c>
    </row>
    <row r="499" spans="1:9">
      <c r="A499" s="3" t="s">
        <v>390</v>
      </c>
      <c r="B499" t="s">
        <v>391</v>
      </c>
      <c r="C499" t="s">
        <v>298</v>
      </c>
      <c r="D499" t="s">
        <v>166</v>
      </c>
      <c r="E499" t="s">
        <v>330</v>
      </c>
      <c r="F499" t="s">
        <v>3024</v>
      </c>
      <c r="G499" s="24">
        <f t="shared" si="11"/>
        <v>0.53342307692307689</v>
      </c>
      <c r="H499" s="24">
        <v>533.42307692307691</v>
      </c>
      <c r="I499">
        <v>2017</v>
      </c>
    </row>
    <row r="500" spans="1:9">
      <c r="A500" s="3" t="s">
        <v>392</v>
      </c>
      <c r="B500" t="s">
        <v>391</v>
      </c>
      <c r="C500" t="s">
        <v>298</v>
      </c>
      <c r="D500" t="s">
        <v>166</v>
      </c>
      <c r="E500" t="s">
        <v>330</v>
      </c>
      <c r="F500" t="s">
        <v>3024</v>
      </c>
      <c r="G500" s="24">
        <f t="shared" si="11"/>
        <v>0.53342307692307689</v>
      </c>
      <c r="H500" s="24">
        <v>533.42307692307691</v>
      </c>
      <c r="I500">
        <v>2017</v>
      </c>
    </row>
    <row r="501" spans="1:9">
      <c r="A501" s="3" t="s">
        <v>360</v>
      </c>
      <c r="B501" t="s">
        <v>361</v>
      </c>
      <c r="C501" t="s">
        <v>298</v>
      </c>
      <c r="D501" t="s">
        <v>54</v>
      </c>
      <c r="E501" t="s">
        <v>330</v>
      </c>
      <c r="F501" t="s">
        <v>3017</v>
      </c>
      <c r="G501" s="24">
        <f t="shared" si="11"/>
        <v>0.53612307692307692</v>
      </c>
      <c r="H501" s="24">
        <v>536.12307692307695</v>
      </c>
      <c r="I501">
        <v>2017</v>
      </c>
    </row>
    <row r="502" spans="1:9">
      <c r="A502" s="3" t="s">
        <v>1567</v>
      </c>
      <c r="B502" t="s">
        <v>381</v>
      </c>
      <c r="C502" t="s">
        <v>298</v>
      </c>
      <c r="D502" t="s">
        <v>150</v>
      </c>
      <c r="E502" t="s">
        <v>330</v>
      </c>
      <c r="F502" t="s">
        <v>3102</v>
      </c>
      <c r="G502" s="24">
        <f t="shared" si="11"/>
        <v>0.64637999999999995</v>
      </c>
      <c r="H502" s="24">
        <v>646.38</v>
      </c>
      <c r="I502">
        <v>2017</v>
      </c>
    </row>
    <row r="503" spans="1:9">
      <c r="A503" s="3" t="s">
        <v>1580</v>
      </c>
      <c r="B503" t="s">
        <v>508</v>
      </c>
      <c r="C503" t="s">
        <v>298</v>
      </c>
      <c r="D503" t="s">
        <v>150</v>
      </c>
      <c r="E503" t="s">
        <v>330</v>
      </c>
      <c r="F503" t="s">
        <v>3102</v>
      </c>
      <c r="G503" s="24">
        <f t="shared" si="11"/>
        <v>0.64637999999999995</v>
      </c>
      <c r="H503" s="24">
        <v>646.38</v>
      </c>
      <c r="I503">
        <v>2017</v>
      </c>
    </row>
    <row r="504" spans="1:9">
      <c r="A504" s="3" t="s">
        <v>1578</v>
      </c>
      <c r="B504" t="s">
        <v>508</v>
      </c>
      <c r="C504" t="s">
        <v>298</v>
      </c>
      <c r="D504" t="s">
        <v>150</v>
      </c>
      <c r="E504" t="s">
        <v>330</v>
      </c>
      <c r="F504" t="s">
        <v>3102</v>
      </c>
      <c r="G504" s="24">
        <f t="shared" si="11"/>
        <v>0.64881</v>
      </c>
      <c r="H504" s="24">
        <v>648.80999999999995</v>
      </c>
      <c r="I504">
        <v>2017</v>
      </c>
    </row>
    <row r="505" spans="1:9">
      <c r="A505" s="3" t="s">
        <v>581</v>
      </c>
      <c r="B505" t="s">
        <v>582</v>
      </c>
      <c r="C505" t="s">
        <v>298</v>
      </c>
      <c r="D505" t="s">
        <v>53</v>
      </c>
      <c r="E505" t="s">
        <v>330</v>
      </c>
      <c r="F505" t="s">
        <v>3017</v>
      </c>
      <c r="G505" s="24">
        <f t="shared" si="11"/>
        <v>0.65132307692307689</v>
      </c>
      <c r="H505" s="24">
        <v>651.32307692307688</v>
      </c>
      <c r="I505">
        <v>2017</v>
      </c>
    </row>
    <row r="506" spans="1:9">
      <c r="A506" s="3" t="s">
        <v>560</v>
      </c>
      <c r="B506" t="s">
        <v>559</v>
      </c>
      <c r="C506" t="s">
        <v>298</v>
      </c>
      <c r="D506" t="s">
        <v>53</v>
      </c>
      <c r="E506" t="s">
        <v>330</v>
      </c>
      <c r="F506" t="s">
        <v>3030</v>
      </c>
      <c r="G506" s="24">
        <f t="shared" si="11"/>
        <v>0.6921846153846154</v>
      </c>
      <c r="H506" s="24">
        <v>692.18461538461543</v>
      </c>
      <c r="I506">
        <v>2017</v>
      </c>
    </row>
    <row r="507" spans="1:9">
      <c r="A507" s="3" t="s">
        <v>594</v>
      </c>
      <c r="B507" t="s">
        <v>593</v>
      </c>
      <c r="C507" t="s">
        <v>298</v>
      </c>
      <c r="D507" t="s">
        <v>53</v>
      </c>
      <c r="E507" t="s">
        <v>330</v>
      </c>
      <c r="F507" t="s">
        <v>3034</v>
      </c>
      <c r="G507" s="24">
        <f t="shared" si="11"/>
        <v>0.79476923076923078</v>
      </c>
      <c r="H507" s="24">
        <v>794.76923076923083</v>
      </c>
      <c r="I507">
        <v>2017</v>
      </c>
    </row>
    <row r="508" spans="1:9">
      <c r="A508" s="3" t="s">
        <v>498</v>
      </c>
      <c r="B508" t="s">
        <v>499</v>
      </c>
      <c r="C508" t="s">
        <v>298</v>
      </c>
      <c r="D508" t="s">
        <v>166</v>
      </c>
      <c r="E508" t="s">
        <v>330</v>
      </c>
      <c r="F508" t="s">
        <v>3017</v>
      </c>
      <c r="G508" s="24">
        <f t="shared" si="11"/>
        <v>0.80640000000000001</v>
      </c>
      <c r="H508" s="24">
        <v>806.4</v>
      </c>
      <c r="I508">
        <v>2017</v>
      </c>
    </row>
    <row r="509" spans="1:9">
      <c r="A509" s="3" t="s">
        <v>574</v>
      </c>
      <c r="B509" t="s">
        <v>574</v>
      </c>
      <c r="C509" t="s">
        <v>298</v>
      </c>
      <c r="D509" t="s">
        <v>53</v>
      </c>
      <c r="E509" t="s">
        <v>330</v>
      </c>
      <c r="F509" t="s">
        <v>3039</v>
      </c>
      <c r="G509" s="24">
        <f t="shared" si="11"/>
        <v>0.81553846153846155</v>
      </c>
      <c r="H509" s="24">
        <v>815.53846153846155</v>
      </c>
      <c r="I509">
        <v>2017</v>
      </c>
    </row>
    <row r="510" spans="1:9">
      <c r="A510" s="3" t="s">
        <v>453</v>
      </c>
      <c r="B510" t="s">
        <v>454</v>
      </c>
      <c r="C510" t="s">
        <v>298</v>
      </c>
      <c r="D510" t="s">
        <v>166</v>
      </c>
      <c r="E510" t="s">
        <v>330</v>
      </c>
      <c r="F510" t="s">
        <v>3030</v>
      </c>
      <c r="G510" s="24">
        <f t="shared" si="11"/>
        <v>0.81899999999999995</v>
      </c>
      <c r="H510" s="24">
        <v>819</v>
      </c>
      <c r="I510">
        <v>2017</v>
      </c>
    </row>
    <row r="511" spans="1:9">
      <c r="A511" s="3" t="s">
        <v>531</v>
      </c>
      <c r="B511" t="s">
        <v>532</v>
      </c>
      <c r="C511" t="s">
        <v>298</v>
      </c>
      <c r="D511" t="s">
        <v>166</v>
      </c>
      <c r="E511" t="s">
        <v>330</v>
      </c>
      <c r="F511" t="s">
        <v>3035</v>
      </c>
      <c r="G511" s="24">
        <f t="shared" si="11"/>
        <v>0.83298461538461555</v>
      </c>
      <c r="H511" s="24">
        <v>832.98461538461549</v>
      </c>
      <c r="I511">
        <v>2017</v>
      </c>
    </row>
    <row r="512" spans="1:9">
      <c r="A512" s="3" t="s">
        <v>558</v>
      </c>
      <c r="B512" t="s">
        <v>559</v>
      </c>
      <c r="C512" t="s">
        <v>298</v>
      </c>
      <c r="D512" t="s">
        <v>53</v>
      </c>
      <c r="E512" t="s">
        <v>330</v>
      </c>
      <c r="F512" t="s">
        <v>3030</v>
      </c>
      <c r="G512" s="24">
        <f t="shared" si="11"/>
        <v>0.86055384615384611</v>
      </c>
      <c r="H512" s="24">
        <v>860.55384615384617</v>
      </c>
      <c r="I512">
        <v>2017</v>
      </c>
    </row>
    <row r="513" spans="1:9">
      <c r="A513" s="3" t="s">
        <v>589</v>
      </c>
      <c r="B513" t="s">
        <v>543</v>
      </c>
      <c r="C513" t="s">
        <v>298</v>
      </c>
      <c r="D513" t="s">
        <v>53</v>
      </c>
      <c r="E513" t="s">
        <v>330</v>
      </c>
      <c r="F513" t="s">
        <v>3034</v>
      </c>
      <c r="G513" s="24">
        <f t="shared" si="11"/>
        <v>0.87230769230769223</v>
      </c>
      <c r="H513" s="24">
        <v>872.30769230769226</v>
      </c>
      <c r="I513">
        <v>2017</v>
      </c>
    </row>
    <row r="514" spans="1:9">
      <c r="A514" s="3" t="s">
        <v>408</v>
      </c>
      <c r="B514" t="s">
        <v>407</v>
      </c>
      <c r="C514" t="s">
        <v>298</v>
      </c>
      <c r="D514" t="s">
        <v>166</v>
      </c>
      <c r="E514" t="s">
        <v>330</v>
      </c>
      <c r="F514" t="s">
        <v>3026</v>
      </c>
      <c r="G514" s="24">
        <f t="shared" si="11"/>
        <v>0.89169230769230778</v>
      </c>
      <c r="H514" s="24">
        <v>891.69230769230774</v>
      </c>
      <c r="I514">
        <v>2017</v>
      </c>
    </row>
    <row r="515" spans="1:9">
      <c r="A515" s="3" t="s">
        <v>449</v>
      </c>
      <c r="B515" t="s">
        <v>450</v>
      </c>
      <c r="C515" t="s">
        <v>298</v>
      </c>
      <c r="D515" t="s">
        <v>166</v>
      </c>
      <c r="E515" t="s">
        <v>330</v>
      </c>
      <c r="F515" t="s">
        <v>3030</v>
      </c>
      <c r="G515" s="24">
        <f t="shared" si="11"/>
        <v>0.91199999999999992</v>
      </c>
      <c r="H515" s="24">
        <v>911.99999999999989</v>
      </c>
      <c r="I515">
        <v>2017</v>
      </c>
    </row>
    <row r="516" spans="1:9">
      <c r="A516" s="3" t="s">
        <v>550</v>
      </c>
      <c r="B516" t="s">
        <v>548</v>
      </c>
      <c r="C516" t="s">
        <v>298</v>
      </c>
      <c r="D516" t="s">
        <v>53</v>
      </c>
      <c r="E516" t="s">
        <v>330</v>
      </c>
      <c r="F516" t="s">
        <v>3025</v>
      </c>
      <c r="G516" s="24">
        <f t="shared" si="11"/>
        <v>0.94839230769230765</v>
      </c>
      <c r="H516" s="24">
        <v>948.39230769230767</v>
      </c>
      <c r="I516">
        <v>2017</v>
      </c>
    </row>
    <row r="517" spans="1:9">
      <c r="A517" s="3" t="s">
        <v>380</v>
      </c>
      <c r="B517" t="s">
        <v>381</v>
      </c>
      <c r="C517" t="s">
        <v>298</v>
      </c>
      <c r="D517" t="s">
        <v>166</v>
      </c>
      <c r="E517" t="s">
        <v>330</v>
      </c>
      <c r="F517" t="s">
        <v>3024</v>
      </c>
      <c r="G517" s="24">
        <f t="shared" si="11"/>
        <v>0.94984615384615378</v>
      </c>
      <c r="H517" s="24">
        <v>949.84615384615381</v>
      </c>
      <c r="I517">
        <v>2017</v>
      </c>
    </row>
    <row r="518" spans="1:9">
      <c r="A518" s="3" t="s">
        <v>486</v>
      </c>
      <c r="B518" t="s">
        <v>487</v>
      </c>
      <c r="C518" t="s">
        <v>298</v>
      </c>
      <c r="D518" t="s">
        <v>166</v>
      </c>
      <c r="E518" t="s">
        <v>330</v>
      </c>
      <c r="F518" t="s">
        <v>3017</v>
      </c>
      <c r="G518" s="24">
        <f t="shared" si="11"/>
        <v>0.95088461538461544</v>
      </c>
      <c r="H518" s="24">
        <v>950.88461538461547</v>
      </c>
      <c r="I518">
        <v>2017</v>
      </c>
    </row>
    <row r="519" spans="1:9">
      <c r="A519" s="3" t="s">
        <v>398</v>
      </c>
      <c r="B519" t="s">
        <v>397</v>
      </c>
      <c r="C519" t="s">
        <v>298</v>
      </c>
      <c r="D519" t="s">
        <v>166</v>
      </c>
      <c r="E519" t="s">
        <v>330</v>
      </c>
      <c r="F519" t="s">
        <v>3024</v>
      </c>
      <c r="G519" s="24">
        <f t="shared" si="11"/>
        <v>0.95358461538461536</v>
      </c>
      <c r="H519" s="24">
        <v>953.5846153846154</v>
      </c>
      <c r="I519">
        <v>2017</v>
      </c>
    </row>
    <row r="520" spans="1:9">
      <c r="A520" s="3" t="s">
        <v>495</v>
      </c>
      <c r="B520" t="s">
        <v>496</v>
      </c>
      <c r="C520" t="s">
        <v>298</v>
      </c>
      <c r="D520" t="s">
        <v>166</v>
      </c>
      <c r="E520" t="s">
        <v>330</v>
      </c>
      <c r="F520" t="s">
        <v>3017</v>
      </c>
      <c r="G520" s="24">
        <f t="shared" si="11"/>
        <v>0.96528461538461519</v>
      </c>
      <c r="H520" s="24">
        <v>965.28461538461522</v>
      </c>
      <c r="I520">
        <v>2017</v>
      </c>
    </row>
    <row r="521" spans="1:9">
      <c r="A521" s="3" t="s">
        <v>446</v>
      </c>
      <c r="B521" t="s">
        <v>447</v>
      </c>
      <c r="C521" t="s">
        <v>298</v>
      </c>
      <c r="D521" t="s">
        <v>166</v>
      </c>
      <c r="E521" t="s">
        <v>330</v>
      </c>
      <c r="F521" t="s">
        <v>3030</v>
      </c>
      <c r="G521" s="24">
        <f t="shared" si="11"/>
        <v>0.96680769230769215</v>
      </c>
      <c r="H521" s="24">
        <v>966.80769230769215</v>
      </c>
      <c r="I521">
        <v>2017</v>
      </c>
    </row>
    <row r="522" spans="1:9">
      <c r="A522" s="3" t="s">
        <v>488</v>
      </c>
      <c r="B522" t="s">
        <v>467</v>
      </c>
      <c r="C522" t="s">
        <v>298</v>
      </c>
      <c r="D522" t="s">
        <v>166</v>
      </c>
      <c r="E522" t="s">
        <v>330</v>
      </c>
      <c r="F522" t="s">
        <v>3017</v>
      </c>
      <c r="G522" s="24">
        <f t="shared" si="11"/>
        <v>0.97539230769230767</v>
      </c>
      <c r="H522" s="24">
        <v>975.39230769230767</v>
      </c>
      <c r="I522">
        <v>2017</v>
      </c>
    </row>
    <row r="523" spans="1:9">
      <c r="A523" s="3" t="s">
        <v>406</v>
      </c>
      <c r="B523" t="s">
        <v>407</v>
      </c>
      <c r="C523" t="s">
        <v>298</v>
      </c>
      <c r="D523" t="s">
        <v>166</v>
      </c>
      <c r="E523" t="s">
        <v>330</v>
      </c>
      <c r="F523" t="s">
        <v>3026</v>
      </c>
      <c r="G523" s="24">
        <f t="shared" si="11"/>
        <v>0.98861538461538467</v>
      </c>
      <c r="H523" s="24">
        <v>988.61538461538464</v>
      </c>
      <c r="I523">
        <v>2017</v>
      </c>
    </row>
    <row r="524" spans="1:9">
      <c r="A524" s="3" t="s">
        <v>497</v>
      </c>
      <c r="B524" t="s">
        <v>496</v>
      </c>
      <c r="C524" t="s">
        <v>298</v>
      </c>
      <c r="D524" t="s">
        <v>166</v>
      </c>
      <c r="E524" t="s">
        <v>330</v>
      </c>
      <c r="F524" t="s">
        <v>3017</v>
      </c>
      <c r="G524" s="24">
        <f t="shared" si="11"/>
        <v>0.99055384615384612</v>
      </c>
      <c r="H524" s="24">
        <v>990.55384615384617</v>
      </c>
      <c r="I524">
        <v>2017</v>
      </c>
    </row>
    <row r="525" spans="1:9">
      <c r="A525" s="3" t="s">
        <v>466</v>
      </c>
      <c r="B525" t="s">
        <v>467</v>
      </c>
      <c r="C525" t="s">
        <v>298</v>
      </c>
      <c r="D525" t="s">
        <v>166</v>
      </c>
      <c r="E525" t="s">
        <v>330</v>
      </c>
      <c r="F525" t="s">
        <v>3032</v>
      </c>
      <c r="G525" s="24">
        <f t="shared" si="11"/>
        <v>0.9968538461538462</v>
      </c>
      <c r="H525" s="24">
        <v>996.85384615384623</v>
      </c>
      <c r="I525">
        <v>2017</v>
      </c>
    </row>
    <row r="526" spans="1:9">
      <c r="A526" s="3" t="s">
        <v>413</v>
      </c>
      <c r="B526" t="s">
        <v>410</v>
      </c>
      <c r="C526" t="s">
        <v>298</v>
      </c>
      <c r="D526" t="s">
        <v>166</v>
      </c>
      <c r="E526" t="s">
        <v>330</v>
      </c>
      <c r="F526" t="s">
        <v>3026</v>
      </c>
      <c r="G526" s="24">
        <f t="shared" si="11"/>
        <v>0.99803076923076928</v>
      </c>
      <c r="H526" s="24">
        <v>998.03076923076924</v>
      </c>
      <c r="I526">
        <v>2017</v>
      </c>
    </row>
    <row r="527" spans="1:9">
      <c r="A527" s="3" t="s">
        <v>480</v>
      </c>
      <c r="B527" t="s">
        <v>419</v>
      </c>
      <c r="C527" t="s">
        <v>298</v>
      </c>
      <c r="D527" t="s">
        <v>166</v>
      </c>
      <c r="E527" t="s">
        <v>330</v>
      </c>
      <c r="F527" t="s">
        <v>3017</v>
      </c>
      <c r="G527" s="24">
        <f t="shared" si="11"/>
        <v>0.99837692307692316</v>
      </c>
      <c r="H527" s="24">
        <v>998.37692307692316</v>
      </c>
      <c r="I527">
        <v>2017</v>
      </c>
    </row>
    <row r="528" spans="1:9">
      <c r="A528" s="3" t="s">
        <v>504</v>
      </c>
      <c r="B528" t="s">
        <v>505</v>
      </c>
      <c r="C528" t="s">
        <v>298</v>
      </c>
      <c r="D528" t="s">
        <v>166</v>
      </c>
      <c r="E528" t="s">
        <v>330</v>
      </c>
      <c r="F528" t="s">
        <v>3034</v>
      </c>
      <c r="G528" s="24">
        <f t="shared" si="11"/>
        <v>0.99852307692307685</v>
      </c>
      <c r="H528" s="24">
        <v>998.52307692307681</v>
      </c>
      <c r="I528">
        <v>2017</v>
      </c>
    </row>
    <row r="529" spans="1:9">
      <c r="A529" s="3" t="s">
        <v>433</v>
      </c>
      <c r="B529" t="s">
        <v>395</v>
      </c>
      <c r="C529" t="s">
        <v>298</v>
      </c>
      <c r="D529" t="s">
        <v>166</v>
      </c>
      <c r="E529" t="s">
        <v>330</v>
      </c>
      <c r="F529" t="s">
        <v>3030</v>
      </c>
      <c r="G529" s="24">
        <f t="shared" si="11"/>
        <v>1.0128461538461537</v>
      </c>
      <c r="H529" s="24">
        <v>1012.8461538461538</v>
      </c>
      <c r="I529">
        <v>2017</v>
      </c>
    </row>
    <row r="530" spans="1:9">
      <c r="A530" s="3" t="s">
        <v>436</v>
      </c>
      <c r="B530" t="s">
        <v>437</v>
      </c>
      <c r="C530" t="s">
        <v>298</v>
      </c>
      <c r="D530" t="s">
        <v>166</v>
      </c>
      <c r="E530" t="s">
        <v>330</v>
      </c>
      <c r="F530" t="s">
        <v>3030</v>
      </c>
      <c r="G530" s="24">
        <f t="shared" si="11"/>
        <v>1.0128461538461537</v>
      </c>
      <c r="H530" s="24">
        <v>1012.8461538461538</v>
      </c>
      <c r="I530">
        <v>2017</v>
      </c>
    </row>
    <row r="531" spans="1:9">
      <c r="A531" s="3" t="s">
        <v>438</v>
      </c>
      <c r="B531" t="s">
        <v>388</v>
      </c>
      <c r="C531" t="s">
        <v>298</v>
      </c>
      <c r="D531" t="s">
        <v>166</v>
      </c>
      <c r="E531" t="s">
        <v>330</v>
      </c>
      <c r="F531" t="s">
        <v>3030</v>
      </c>
      <c r="G531" s="24">
        <f t="shared" si="11"/>
        <v>1.0128461538461537</v>
      </c>
      <c r="H531" s="24">
        <v>1012.8461538461538</v>
      </c>
      <c r="I531">
        <v>2017</v>
      </c>
    </row>
    <row r="532" spans="1:9">
      <c r="A532" s="3" t="s">
        <v>441</v>
      </c>
      <c r="B532" t="s">
        <v>442</v>
      </c>
      <c r="C532" t="s">
        <v>298</v>
      </c>
      <c r="D532" t="s">
        <v>166</v>
      </c>
      <c r="E532" t="s">
        <v>330</v>
      </c>
      <c r="F532" t="s">
        <v>3030</v>
      </c>
      <c r="G532" s="24">
        <f t="shared" si="11"/>
        <v>1.0128461538461537</v>
      </c>
      <c r="H532" s="24">
        <v>1012.8461538461538</v>
      </c>
      <c r="I532">
        <v>2017</v>
      </c>
    </row>
    <row r="533" spans="1:9">
      <c r="A533" s="3" t="s">
        <v>443</v>
      </c>
      <c r="B533" t="s">
        <v>442</v>
      </c>
      <c r="C533" t="s">
        <v>298</v>
      </c>
      <c r="D533" t="s">
        <v>166</v>
      </c>
      <c r="E533" t="s">
        <v>330</v>
      </c>
      <c r="F533" t="s">
        <v>3030</v>
      </c>
      <c r="G533" s="24">
        <f t="shared" si="11"/>
        <v>1.0128461538461537</v>
      </c>
      <c r="H533" s="24">
        <v>1012.8461538461538</v>
      </c>
      <c r="I533">
        <v>2017</v>
      </c>
    </row>
    <row r="534" spans="1:9">
      <c r="A534" s="3" t="s">
        <v>451</v>
      </c>
      <c r="B534" t="s">
        <v>452</v>
      </c>
      <c r="C534" t="s">
        <v>298</v>
      </c>
      <c r="D534" t="s">
        <v>166</v>
      </c>
      <c r="E534" t="s">
        <v>330</v>
      </c>
      <c r="F534" t="s">
        <v>3030</v>
      </c>
      <c r="G534" s="24">
        <f t="shared" si="11"/>
        <v>1.0128461538461537</v>
      </c>
      <c r="H534" s="24">
        <v>1012.8461538461538</v>
      </c>
      <c r="I534">
        <v>2017</v>
      </c>
    </row>
    <row r="535" spans="1:9">
      <c r="A535" s="3" t="s">
        <v>468</v>
      </c>
      <c r="B535" t="s">
        <v>469</v>
      </c>
      <c r="C535" t="s">
        <v>298</v>
      </c>
      <c r="D535" t="s">
        <v>166</v>
      </c>
      <c r="E535" t="s">
        <v>330</v>
      </c>
      <c r="F535" t="s">
        <v>3033</v>
      </c>
      <c r="G535" s="24">
        <f t="shared" si="11"/>
        <v>1.0146461538461538</v>
      </c>
      <c r="H535" s="24">
        <v>1014.6461538461538</v>
      </c>
      <c r="I535">
        <v>2017</v>
      </c>
    </row>
    <row r="536" spans="1:9">
      <c r="A536" s="3" t="s">
        <v>542</v>
      </c>
      <c r="B536" t="s">
        <v>543</v>
      </c>
      <c r="C536" t="s">
        <v>298</v>
      </c>
      <c r="D536" t="s">
        <v>53</v>
      </c>
      <c r="E536" t="s">
        <v>330</v>
      </c>
      <c r="G536" s="24">
        <f t="shared" si="11"/>
        <v>1.0153846153846153</v>
      </c>
      <c r="H536" s="24">
        <v>1015.3846153846154</v>
      </c>
      <c r="I536">
        <v>2017</v>
      </c>
    </row>
    <row r="537" spans="1:9">
      <c r="A537" s="3" t="s">
        <v>586</v>
      </c>
      <c r="B537" t="s">
        <v>548</v>
      </c>
      <c r="C537" t="s">
        <v>298</v>
      </c>
      <c r="D537" t="s">
        <v>53</v>
      </c>
      <c r="E537" t="s">
        <v>330</v>
      </c>
      <c r="F537" t="s">
        <v>3034</v>
      </c>
      <c r="G537" s="24">
        <f t="shared" si="11"/>
        <v>1.0158230769230769</v>
      </c>
      <c r="H537" s="24">
        <v>1015.8230769230769</v>
      </c>
      <c r="I537">
        <v>2017</v>
      </c>
    </row>
    <row r="538" spans="1:9">
      <c r="A538" s="3" t="s">
        <v>396</v>
      </c>
      <c r="B538" t="s">
        <v>397</v>
      </c>
      <c r="C538" t="s">
        <v>298</v>
      </c>
      <c r="D538" t="s">
        <v>166</v>
      </c>
      <c r="E538" t="s">
        <v>330</v>
      </c>
      <c r="F538" t="s">
        <v>3024</v>
      </c>
      <c r="G538" s="24">
        <f t="shared" si="11"/>
        <v>1.0225384615384614</v>
      </c>
      <c r="H538" s="24">
        <v>1022.5384615384614</v>
      </c>
      <c r="I538">
        <v>2017</v>
      </c>
    </row>
    <row r="539" spans="1:9">
      <c r="A539" s="3" t="s">
        <v>621</v>
      </c>
      <c r="B539" t="s">
        <v>622</v>
      </c>
      <c r="C539" t="s">
        <v>298</v>
      </c>
      <c r="D539" t="s">
        <v>55</v>
      </c>
      <c r="E539" t="s">
        <v>332</v>
      </c>
      <c r="F539" t="s">
        <v>3025</v>
      </c>
      <c r="G539" s="24">
        <f t="shared" si="11"/>
        <v>1.0259692307692307</v>
      </c>
      <c r="H539" s="24">
        <v>1025.9692307692308</v>
      </c>
      <c r="I539">
        <v>2017</v>
      </c>
    </row>
    <row r="540" spans="1:9">
      <c r="A540" s="3" t="s">
        <v>382</v>
      </c>
      <c r="B540" t="s">
        <v>383</v>
      </c>
      <c r="C540" t="s">
        <v>298</v>
      </c>
      <c r="D540" t="s">
        <v>166</v>
      </c>
      <c r="E540" t="s">
        <v>330</v>
      </c>
      <c r="F540" t="s">
        <v>3024</v>
      </c>
      <c r="G540" s="24">
        <f t="shared" si="11"/>
        <v>1.0273846153846153</v>
      </c>
      <c r="H540" s="24">
        <v>1027.3846153846152</v>
      </c>
      <c r="I540">
        <v>2017</v>
      </c>
    </row>
    <row r="541" spans="1:9">
      <c r="A541" s="3" t="s">
        <v>385</v>
      </c>
      <c r="B541" t="s">
        <v>381</v>
      </c>
      <c r="C541" t="s">
        <v>298</v>
      </c>
      <c r="D541" t="s">
        <v>166</v>
      </c>
      <c r="E541" t="s">
        <v>330</v>
      </c>
      <c r="F541" t="s">
        <v>3024</v>
      </c>
      <c r="G541" s="24">
        <f t="shared" si="11"/>
        <v>1.0273846153846153</v>
      </c>
      <c r="H541" s="24">
        <v>1027.3846153846152</v>
      </c>
      <c r="I541">
        <v>2017</v>
      </c>
    </row>
    <row r="542" spans="1:9">
      <c r="A542" s="3" t="s">
        <v>386</v>
      </c>
      <c r="B542" t="s">
        <v>381</v>
      </c>
      <c r="C542" t="s">
        <v>298</v>
      </c>
      <c r="D542" t="s">
        <v>166</v>
      </c>
      <c r="E542" t="s">
        <v>330</v>
      </c>
      <c r="F542" t="s">
        <v>3024</v>
      </c>
      <c r="G542" s="24">
        <f t="shared" si="11"/>
        <v>1.0273846153846153</v>
      </c>
      <c r="H542" s="24">
        <v>1027.3846153846152</v>
      </c>
      <c r="I542">
        <v>2017</v>
      </c>
    </row>
    <row r="543" spans="1:9">
      <c r="A543" s="3" t="s">
        <v>522</v>
      </c>
      <c r="B543" t="s">
        <v>381</v>
      </c>
      <c r="C543" t="s">
        <v>298</v>
      </c>
      <c r="D543" t="s">
        <v>166</v>
      </c>
      <c r="E543" t="s">
        <v>330</v>
      </c>
      <c r="F543" t="s">
        <v>3034</v>
      </c>
      <c r="G543" s="24">
        <f t="shared" si="11"/>
        <v>1.0312615384615385</v>
      </c>
      <c r="H543" s="24">
        <v>1031.2615384615385</v>
      </c>
      <c r="I543">
        <v>2017</v>
      </c>
    </row>
    <row r="544" spans="1:9">
      <c r="A544" s="3" t="s">
        <v>529</v>
      </c>
      <c r="B544" t="s">
        <v>402</v>
      </c>
      <c r="C544" t="s">
        <v>298</v>
      </c>
      <c r="D544" t="s">
        <v>166</v>
      </c>
      <c r="E544" t="s">
        <v>330</v>
      </c>
      <c r="F544" t="s">
        <v>3034</v>
      </c>
      <c r="G544" s="24">
        <f t="shared" si="11"/>
        <v>1.0322307692307693</v>
      </c>
      <c r="H544" s="24">
        <v>1032.2307692307693</v>
      </c>
      <c r="I544">
        <v>2017</v>
      </c>
    </row>
    <row r="545" spans="1:9">
      <c r="A545" s="3" t="s">
        <v>528</v>
      </c>
      <c r="B545" t="s">
        <v>442</v>
      </c>
      <c r="C545" t="s">
        <v>298</v>
      </c>
      <c r="D545" t="s">
        <v>166</v>
      </c>
      <c r="E545" t="s">
        <v>330</v>
      </c>
      <c r="F545" t="s">
        <v>3034</v>
      </c>
      <c r="G545" s="24">
        <f t="shared" si="11"/>
        <v>1.0356923076923077</v>
      </c>
      <c r="H545" s="24">
        <v>1035.6923076923076</v>
      </c>
      <c r="I545">
        <v>2017</v>
      </c>
    </row>
    <row r="546" spans="1:9">
      <c r="A546" s="3" t="s">
        <v>387</v>
      </c>
      <c r="B546" t="s">
        <v>388</v>
      </c>
      <c r="C546" t="s">
        <v>298</v>
      </c>
      <c r="D546" t="s">
        <v>166</v>
      </c>
      <c r="E546" t="s">
        <v>330</v>
      </c>
      <c r="F546" t="s">
        <v>3024</v>
      </c>
      <c r="G546" s="24">
        <f t="shared" si="11"/>
        <v>1.0420615384615384</v>
      </c>
      <c r="H546" s="24">
        <v>1042.0615384615385</v>
      </c>
      <c r="I546">
        <v>2017</v>
      </c>
    </row>
    <row r="547" spans="1:9">
      <c r="A547" s="3" t="s">
        <v>506</v>
      </c>
      <c r="B547" t="s">
        <v>505</v>
      </c>
      <c r="C547" t="s">
        <v>298</v>
      </c>
      <c r="D547" t="s">
        <v>166</v>
      </c>
      <c r="E547" t="s">
        <v>330</v>
      </c>
      <c r="F547" t="s">
        <v>3034</v>
      </c>
      <c r="G547" s="24">
        <f t="shared" si="11"/>
        <v>1.0456615384615384</v>
      </c>
      <c r="H547" s="24">
        <v>1045.6615384615384</v>
      </c>
      <c r="I547">
        <v>2017</v>
      </c>
    </row>
    <row r="548" spans="1:9">
      <c r="A548" s="3" t="s">
        <v>415</v>
      </c>
      <c r="B548" t="s">
        <v>410</v>
      </c>
      <c r="C548" t="s">
        <v>298</v>
      </c>
      <c r="D548" t="s">
        <v>166</v>
      </c>
      <c r="E548" t="s">
        <v>330</v>
      </c>
      <c r="F548" t="s">
        <v>3026</v>
      </c>
      <c r="G548" s="24">
        <f t="shared" si="11"/>
        <v>1.0467692307692307</v>
      </c>
      <c r="H548" s="24">
        <v>1046.7692307692307</v>
      </c>
      <c r="I548">
        <v>2017</v>
      </c>
    </row>
    <row r="549" spans="1:9">
      <c r="A549" s="3" t="s">
        <v>533</v>
      </c>
      <c r="B549" t="s">
        <v>437</v>
      </c>
      <c r="C549" t="s">
        <v>298</v>
      </c>
      <c r="D549" t="s">
        <v>166</v>
      </c>
      <c r="E549" t="s">
        <v>330</v>
      </c>
      <c r="F549" t="s">
        <v>3036</v>
      </c>
      <c r="G549" s="24">
        <f t="shared" si="11"/>
        <v>1.052</v>
      </c>
      <c r="H549" s="24">
        <v>1052</v>
      </c>
      <c r="I549">
        <v>2017</v>
      </c>
    </row>
    <row r="550" spans="1:9">
      <c r="A550" s="3" t="s">
        <v>400</v>
      </c>
      <c r="B550" t="s">
        <v>391</v>
      </c>
      <c r="C550" t="s">
        <v>298</v>
      </c>
      <c r="D550" t="s">
        <v>166</v>
      </c>
      <c r="E550" t="s">
        <v>330</v>
      </c>
      <c r="F550" t="s">
        <v>3024</v>
      </c>
      <c r="G550" s="24">
        <f t="shared" si="11"/>
        <v>1.0622076923076922</v>
      </c>
      <c r="H550" s="24">
        <v>1062.2076923076922</v>
      </c>
      <c r="I550">
        <v>2017</v>
      </c>
    </row>
    <row r="551" spans="1:9">
      <c r="A551" s="3" t="s">
        <v>565</v>
      </c>
      <c r="B551" t="s">
        <v>566</v>
      </c>
      <c r="C551" t="s">
        <v>298</v>
      </c>
      <c r="D551" t="s">
        <v>53</v>
      </c>
      <c r="E551" t="s">
        <v>330</v>
      </c>
      <c r="F551" t="s">
        <v>3030</v>
      </c>
      <c r="G551" s="24">
        <f t="shared" ref="G551:G614" si="12">H551/1000</f>
        <v>1.0633846153846154</v>
      </c>
      <c r="H551" s="24">
        <v>1063.3846153846155</v>
      </c>
      <c r="I551">
        <v>2017</v>
      </c>
    </row>
    <row r="552" spans="1:9">
      <c r="A552" s="3" t="s">
        <v>393</v>
      </c>
      <c r="B552" t="s">
        <v>377</v>
      </c>
      <c r="C552" t="s">
        <v>298</v>
      </c>
      <c r="D552" t="s">
        <v>166</v>
      </c>
      <c r="E552" t="s">
        <v>330</v>
      </c>
      <c r="F552" t="s">
        <v>3024</v>
      </c>
      <c r="G552" s="24">
        <f t="shared" si="12"/>
        <v>1.0668461538461538</v>
      </c>
      <c r="H552" s="24">
        <v>1066.8461538461538</v>
      </c>
      <c r="I552">
        <v>2017</v>
      </c>
    </row>
    <row r="553" spans="1:9">
      <c r="A553" s="3" t="s">
        <v>399</v>
      </c>
      <c r="B553" t="s">
        <v>391</v>
      </c>
      <c r="C553" t="s">
        <v>298</v>
      </c>
      <c r="D553" t="s">
        <v>166</v>
      </c>
      <c r="E553" t="s">
        <v>330</v>
      </c>
      <c r="F553" t="s">
        <v>3024</v>
      </c>
      <c r="G553" s="24">
        <f t="shared" si="12"/>
        <v>1.0668461538461538</v>
      </c>
      <c r="H553" s="24">
        <v>1066.8461538461538</v>
      </c>
      <c r="I553">
        <v>2017</v>
      </c>
    </row>
    <row r="554" spans="1:9">
      <c r="A554" s="3" t="s">
        <v>525</v>
      </c>
      <c r="B554" t="s">
        <v>383</v>
      </c>
      <c r="C554" t="s">
        <v>298</v>
      </c>
      <c r="D554" t="s">
        <v>166</v>
      </c>
      <c r="E554" t="s">
        <v>330</v>
      </c>
      <c r="F554" t="s">
        <v>3034</v>
      </c>
      <c r="G554" s="24">
        <f t="shared" si="12"/>
        <v>1.0678153846153846</v>
      </c>
      <c r="H554" s="24">
        <v>1067.8153846153846</v>
      </c>
      <c r="I554">
        <v>2017</v>
      </c>
    </row>
    <row r="555" spans="1:9">
      <c r="A555" s="3" t="s">
        <v>439</v>
      </c>
      <c r="B555" t="s">
        <v>440</v>
      </c>
      <c r="C555" t="s">
        <v>298</v>
      </c>
      <c r="D555" t="s">
        <v>166</v>
      </c>
      <c r="E555" t="s">
        <v>330</v>
      </c>
      <c r="F555" t="s">
        <v>3030</v>
      </c>
      <c r="G555" s="24">
        <f t="shared" si="12"/>
        <v>1.0680923076923077</v>
      </c>
      <c r="H555" s="24">
        <v>1068.0923076923077</v>
      </c>
      <c r="I555">
        <v>2017</v>
      </c>
    </row>
    <row r="556" spans="1:9">
      <c r="A556" s="3" t="s">
        <v>544</v>
      </c>
      <c r="B556" t="s">
        <v>545</v>
      </c>
      <c r="C556" t="s">
        <v>298</v>
      </c>
      <c r="D556" t="s">
        <v>53</v>
      </c>
      <c r="E556" t="s">
        <v>330</v>
      </c>
      <c r="G556" s="24">
        <f t="shared" si="12"/>
        <v>1.0687846153846154</v>
      </c>
      <c r="H556" s="24">
        <v>1068.7846153846153</v>
      </c>
      <c r="I556">
        <v>2017</v>
      </c>
    </row>
    <row r="557" spans="1:9">
      <c r="A557" s="3" t="s">
        <v>409</v>
      </c>
      <c r="B557" t="s">
        <v>410</v>
      </c>
      <c r="C557" t="s">
        <v>298</v>
      </c>
      <c r="D557" t="s">
        <v>166</v>
      </c>
      <c r="E557" t="s">
        <v>330</v>
      </c>
      <c r="F557" t="s">
        <v>3026</v>
      </c>
      <c r="G557" s="24">
        <f t="shared" si="12"/>
        <v>1.0692000000000002</v>
      </c>
      <c r="H557" s="24">
        <v>1069.2</v>
      </c>
      <c r="I557">
        <v>2017</v>
      </c>
    </row>
    <row r="558" spans="1:9">
      <c r="A558" s="3" t="s">
        <v>411</v>
      </c>
      <c r="B558" t="s">
        <v>412</v>
      </c>
      <c r="C558" t="s">
        <v>298</v>
      </c>
      <c r="D558" t="s">
        <v>166</v>
      </c>
      <c r="E558" t="s">
        <v>330</v>
      </c>
      <c r="F558" t="s">
        <v>3026</v>
      </c>
      <c r="G558" s="24">
        <f t="shared" si="12"/>
        <v>1.0692000000000002</v>
      </c>
      <c r="H558" s="24">
        <v>1069.2</v>
      </c>
      <c r="I558">
        <v>2017</v>
      </c>
    </row>
    <row r="559" spans="1:9">
      <c r="A559" s="3" t="s">
        <v>549</v>
      </c>
      <c r="B559" t="s">
        <v>548</v>
      </c>
      <c r="C559" t="s">
        <v>298</v>
      </c>
      <c r="D559" t="s">
        <v>53</v>
      </c>
      <c r="E559" t="s">
        <v>330</v>
      </c>
      <c r="F559" t="s">
        <v>3025</v>
      </c>
      <c r="G559" s="24">
        <f t="shared" si="12"/>
        <v>1.0692615384615383</v>
      </c>
      <c r="H559" s="24">
        <v>1069.2615384615383</v>
      </c>
      <c r="I559">
        <v>2017</v>
      </c>
    </row>
    <row r="560" spans="1:9">
      <c r="A560" s="3" t="s">
        <v>595</v>
      </c>
      <c r="B560" t="s">
        <v>548</v>
      </c>
      <c r="C560" t="s">
        <v>298</v>
      </c>
      <c r="D560" t="s">
        <v>53</v>
      </c>
      <c r="E560" t="s">
        <v>330</v>
      </c>
      <c r="F560" t="s">
        <v>3034</v>
      </c>
      <c r="G560" s="24">
        <f t="shared" si="12"/>
        <v>1.0707230769230769</v>
      </c>
      <c r="H560" s="24">
        <v>1070.7230769230769</v>
      </c>
      <c r="I560">
        <v>2017</v>
      </c>
    </row>
    <row r="561" spans="1:9">
      <c r="A561" s="3" t="s">
        <v>596</v>
      </c>
      <c r="B561" t="s">
        <v>548</v>
      </c>
      <c r="C561" t="s">
        <v>298</v>
      </c>
      <c r="D561" t="s">
        <v>53</v>
      </c>
      <c r="E561" t="s">
        <v>330</v>
      </c>
      <c r="F561" t="s">
        <v>3034</v>
      </c>
      <c r="G561" s="24">
        <f t="shared" si="12"/>
        <v>1.0707230769230769</v>
      </c>
      <c r="H561" s="24">
        <v>1070.7230769230769</v>
      </c>
      <c r="I561">
        <v>2017</v>
      </c>
    </row>
    <row r="562" spans="1:9">
      <c r="A562" s="3" t="s">
        <v>639</v>
      </c>
      <c r="B562" t="s">
        <v>638</v>
      </c>
      <c r="C562" t="s">
        <v>298</v>
      </c>
      <c r="D562" t="s">
        <v>631</v>
      </c>
      <c r="E562" t="s">
        <v>330</v>
      </c>
      <c r="F562" t="s">
        <v>3034</v>
      </c>
      <c r="G562" s="24">
        <f t="shared" si="12"/>
        <v>1.0714153846153844</v>
      </c>
      <c r="H562" s="24">
        <v>1071.4153846153845</v>
      </c>
      <c r="I562">
        <v>2017</v>
      </c>
    </row>
    <row r="563" spans="1:9">
      <c r="A563" s="3" t="s">
        <v>470</v>
      </c>
      <c r="B563" t="s">
        <v>471</v>
      </c>
      <c r="C563" t="s">
        <v>298</v>
      </c>
      <c r="D563" t="s">
        <v>166</v>
      </c>
      <c r="E563" t="s">
        <v>330</v>
      </c>
      <c r="F563" t="s">
        <v>3033</v>
      </c>
      <c r="G563" s="24">
        <f t="shared" si="12"/>
        <v>1.0754999999999999</v>
      </c>
      <c r="H563" s="24">
        <v>1075.5</v>
      </c>
      <c r="I563">
        <v>2017</v>
      </c>
    </row>
    <row r="564" spans="1:9">
      <c r="A564" s="3" t="s">
        <v>648</v>
      </c>
      <c r="B564" t="s">
        <v>642</v>
      </c>
      <c r="C564" t="s">
        <v>298</v>
      </c>
      <c r="D564" t="s">
        <v>631</v>
      </c>
      <c r="E564" t="s">
        <v>330</v>
      </c>
      <c r="F564" t="s">
        <v>3038</v>
      </c>
      <c r="G564" s="24">
        <f t="shared" si="12"/>
        <v>1.0771538461538461</v>
      </c>
      <c r="H564" s="24">
        <v>1077.1538461538462</v>
      </c>
      <c r="I564">
        <v>2017</v>
      </c>
    </row>
    <row r="565" spans="1:9">
      <c r="A565" s="3" t="s">
        <v>538</v>
      </c>
      <c r="B565" t="s">
        <v>539</v>
      </c>
      <c r="C565" t="s">
        <v>298</v>
      </c>
      <c r="D565" t="s">
        <v>166</v>
      </c>
      <c r="E565" t="s">
        <v>330</v>
      </c>
      <c r="F565" t="s">
        <v>3037</v>
      </c>
      <c r="G565" s="24">
        <f t="shared" si="12"/>
        <v>1.0773692307692306</v>
      </c>
      <c r="H565" s="24">
        <v>1077.3692307692306</v>
      </c>
      <c r="I565">
        <v>2017</v>
      </c>
    </row>
    <row r="566" spans="1:9">
      <c r="A566" s="3" t="s">
        <v>578</v>
      </c>
      <c r="B566" t="s">
        <v>545</v>
      </c>
      <c r="C566" t="s">
        <v>298</v>
      </c>
      <c r="D566" t="s">
        <v>53</v>
      </c>
      <c r="E566" t="s">
        <v>330</v>
      </c>
      <c r="F566" t="s">
        <v>3033</v>
      </c>
      <c r="G566" s="24">
        <f t="shared" si="12"/>
        <v>1.0784423076923075</v>
      </c>
      <c r="H566" s="24">
        <v>1078.4423076923076</v>
      </c>
      <c r="I566">
        <v>2017</v>
      </c>
    </row>
    <row r="567" spans="1:9">
      <c r="A567" s="3" t="s">
        <v>384</v>
      </c>
      <c r="B567" t="s">
        <v>381</v>
      </c>
      <c r="C567" t="s">
        <v>298</v>
      </c>
      <c r="D567" t="s">
        <v>166</v>
      </c>
      <c r="E567" t="s">
        <v>330</v>
      </c>
      <c r="F567" t="s">
        <v>3024</v>
      </c>
      <c r="G567" s="24">
        <f t="shared" si="12"/>
        <v>1.0855384615384613</v>
      </c>
      <c r="H567" s="24">
        <v>1085.5384615384614</v>
      </c>
      <c r="I567">
        <v>2017</v>
      </c>
    </row>
    <row r="568" spans="1:9">
      <c r="A568" s="3" t="s">
        <v>394</v>
      </c>
      <c r="B568" t="s">
        <v>395</v>
      </c>
      <c r="C568" t="s">
        <v>298</v>
      </c>
      <c r="D568" t="s">
        <v>166</v>
      </c>
      <c r="E568" t="s">
        <v>330</v>
      </c>
      <c r="F568" t="s">
        <v>3024</v>
      </c>
      <c r="G568" s="24">
        <f t="shared" si="12"/>
        <v>1.0855384615384613</v>
      </c>
      <c r="H568" s="24">
        <v>1085.5384615384614</v>
      </c>
      <c r="I568">
        <v>2017</v>
      </c>
    </row>
    <row r="569" spans="1:9">
      <c r="A569" s="3" t="s">
        <v>553</v>
      </c>
      <c r="B569" t="s">
        <v>554</v>
      </c>
      <c r="C569" t="s">
        <v>298</v>
      </c>
      <c r="D569" t="s">
        <v>53</v>
      </c>
      <c r="E569" t="s">
        <v>330</v>
      </c>
      <c r="F569" t="s">
        <v>3027</v>
      </c>
      <c r="G569" s="24">
        <f t="shared" si="12"/>
        <v>1.0921846153846153</v>
      </c>
      <c r="H569" s="24">
        <v>1092.1846153846152</v>
      </c>
      <c r="I569">
        <v>2017</v>
      </c>
    </row>
    <row r="570" spans="1:9">
      <c r="A570" s="3" t="s">
        <v>414</v>
      </c>
      <c r="B570" t="s">
        <v>410</v>
      </c>
      <c r="C570" t="s">
        <v>298</v>
      </c>
      <c r="D570" t="s">
        <v>166</v>
      </c>
      <c r="E570" t="s">
        <v>330</v>
      </c>
      <c r="F570" t="s">
        <v>3026</v>
      </c>
      <c r="G570" s="24">
        <f t="shared" si="12"/>
        <v>1.0946769230769231</v>
      </c>
      <c r="H570" s="24">
        <v>1094.676923076923</v>
      </c>
      <c r="I570">
        <v>2017</v>
      </c>
    </row>
    <row r="571" spans="1:9">
      <c r="A571" s="3" t="s">
        <v>1579</v>
      </c>
      <c r="B571" t="s">
        <v>505</v>
      </c>
      <c r="C571" t="s">
        <v>298</v>
      </c>
      <c r="D571" t="s">
        <v>150</v>
      </c>
      <c r="E571" t="s">
        <v>330</v>
      </c>
      <c r="F571" t="s">
        <v>3102</v>
      </c>
      <c r="G571" s="24">
        <f t="shared" si="12"/>
        <v>1.2980799999999999</v>
      </c>
      <c r="H571" s="24">
        <v>1298.08</v>
      </c>
      <c r="I571">
        <v>2017</v>
      </c>
    </row>
    <row r="572" spans="1:9">
      <c r="A572" s="3" t="s">
        <v>1570</v>
      </c>
      <c r="B572" t="s">
        <v>548</v>
      </c>
      <c r="C572" t="s">
        <v>298</v>
      </c>
      <c r="D572" t="s">
        <v>224</v>
      </c>
      <c r="E572" t="s">
        <v>330</v>
      </c>
      <c r="F572" t="s">
        <v>3102</v>
      </c>
      <c r="G572" s="24">
        <f t="shared" si="12"/>
        <v>1.32057</v>
      </c>
      <c r="H572" s="24">
        <v>1320.57</v>
      </c>
      <c r="I572">
        <v>2017</v>
      </c>
    </row>
    <row r="573" spans="1:9">
      <c r="A573" s="3" t="s">
        <v>1565</v>
      </c>
      <c r="B573" t="s">
        <v>381</v>
      </c>
      <c r="C573" t="s">
        <v>298</v>
      </c>
      <c r="D573" t="s">
        <v>150</v>
      </c>
      <c r="E573" t="s">
        <v>330</v>
      </c>
      <c r="F573" t="s">
        <v>3102</v>
      </c>
      <c r="G573" s="24">
        <f t="shared" si="12"/>
        <v>1.3406400000000001</v>
      </c>
      <c r="H573" s="24">
        <v>1340.64</v>
      </c>
      <c r="I573">
        <v>2017</v>
      </c>
    </row>
    <row r="574" spans="1:9">
      <c r="A574" s="3" t="s">
        <v>1588</v>
      </c>
      <c r="B574" t="s">
        <v>1589</v>
      </c>
      <c r="C574" t="s">
        <v>298</v>
      </c>
      <c r="D574" t="s">
        <v>150</v>
      </c>
      <c r="E574" t="s">
        <v>330</v>
      </c>
      <c r="F574" t="s">
        <v>3102</v>
      </c>
      <c r="G574" s="24">
        <f t="shared" si="12"/>
        <v>1.3419000000000001</v>
      </c>
      <c r="H574" s="24">
        <v>1341.9</v>
      </c>
      <c r="I574">
        <v>2017</v>
      </c>
    </row>
    <row r="575" spans="1:9">
      <c r="A575" s="3" t="s">
        <v>1584</v>
      </c>
      <c r="B575" t="s">
        <v>442</v>
      </c>
      <c r="C575" t="s">
        <v>298</v>
      </c>
      <c r="D575" t="s">
        <v>150</v>
      </c>
      <c r="E575" t="s">
        <v>330</v>
      </c>
      <c r="F575" t="s">
        <v>3102</v>
      </c>
      <c r="G575" s="24">
        <f t="shared" si="12"/>
        <v>1.34572</v>
      </c>
      <c r="H575" s="24">
        <v>1345.72</v>
      </c>
      <c r="I575">
        <v>2017</v>
      </c>
    </row>
    <row r="576" spans="1:9">
      <c r="A576" s="3" t="s">
        <v>1581</v>
      </c>
      <c r="B576" t="s">
        <v>505</v>
      </c>
      <c r="C576" t="s">
        <v>298</v>
      </c>
      <c r="D576" t="s">
        <v>150</v>
      </c>
      <c r="E576" t="s">
        <v>330</v>
      </c>
      <c r="F576" t="s">
        <v>3102</v>
      </c>
      <c r="G576" s="24">
        <f t="shared" si="12"/>
        <v>1.3593599999999999</v>
      </c>
      <c r="H576" s="24">
        <v>1359.36</v>
      </c>
      <c r="I576">
        <v>2017</v>
      </c>
    </row>
    <row r="577" spans="1:9">
      <c r="A577" s="3" t="s">
        <v>643</v>
      </c>
      <c r="B577" t="s">
        <v>642</v>
      </c>
      <c r="C577" t="s">
        <v>298</v>
      </c>
      <c r="D577" t="s">
        <v>631</v>
      </c>
      <c r="E577" t="s">
        <v>330</v>
      </c>
      <c r="F577" t="s">
        <v>3036</v>
      </c>
      <c r="G577" s="24">
        <f t="shared" si="12"/>
        <v>1.5309499999999998</v>
      </c>
      <c r="H577" s="24">
        <v>1530.9499999999998</v>
      </c>
      <c r="I577">
        <v>2017</v>
      </c>
    </row>
    <row r="578" spans="1:9">
      <c r="A578" s="3" t="s">
        <v>434</v>
      </c>
      <c r="B578" t="s">
        <v>435</v>
      </c>
      <c r="C578" t="s">
        <v>298</v>
      </c>
      <c r="D578" t="s">
        <v>166</v>
      </c>
      <c r="E578" t="s">
        <v>330</v>
      </c>
      <c r="F578" t="s">
        <v>3030</v>
      </c>
      <c r="G578" s="24">
        <f t="shared" si="12"/>
        <v>1.6988153846153846</v>
      </c>
      <c r="H578" s="24">
        <v>1698.8153846153846</v>
      </c>
      <c r="I578">
        <v>2017</v>
      </c>
    </row>
    <row r="579" spans="1:9">
      <c r="A579" s="3" t="s">
        <v>564</v>
      </c>
      <c r="B579" t="s">
        <v>557</v>
      </c>
      <c r="C579" t="s">
        <v>298</v>
      </c>
      <c r="D579" t="s">
        <v>53</v>
      </c>
      <c r="E579" t="s">
        <v>330</v>
      </c>
      <c r="F579" t="s">
        <v>3030</v>
      </c>
      <c r="G579" s="24">
        <f t="shared" si="12"/>
        <v>1.8299076923076922</v>
      </c>
      <c r="H579" s="24">
        <v>1829.9076923076923</v>
      </c>
      <c r="I579">
        <v>2017</v>
      </c>
    </row>
    <row r="580" spans="1:9">
      <c r="A580" s="3" t="s">
        <v>510</v>
      </c>
      <c r="B580" t="s">
        <v>511</v>
      </c>
      <c r="C580" t="s">
        <v>298</v>
      </c>
      <c r="D580" t="s">
        <v>166</v>
      </c>
      <c r="E580" t="s">
        <v>330</v>
      </c>
      <c r="F580" t="s">
        <v>3034</v>
      </c>
      <c r="G580" s="24">
        <f t="shared" si="12"/>
        <v>1.8536538461538461</v>
      </c>
      <c r="H580" s="24">
        <v>1853.6538461538462</v>
      </c>
      <c r="I580">
        <v>2017</v>
      </c>
    </row>
    <row r="581" spans="1:9">
      <c r="A581" s="3" t="s">
        <v>635</v>
      </c>
      <c r="B581" t="s">
        <v>636</v>
      </c>
      <c r="C581" t="s">
        <v>298</v>
      </c>
      <c r="D581" t="s">
        <v>631</v>
      </c>
      <c r="E581" t="s">
        <v>330</v>
      </c>
      <c r="F581" t="s">
        <v>3017</v>
      </c>
      <c r="G581" s="24">
        <f t="shared" si="12"/>
        <v>1.8963692307692308</v>
      </c>
      <c r="H581" s="24">
        <v>1896.3692307692309</v>
      </c>
      <c r="I581">
        <v>2017</v>
      </c>
    </row>
    <row r="582" spans="1:9">
      <c r="A582" s="3" t="s">
        <v>598</v>
      </c>
      <c r="B582" t="s">
        <v>543</v>
      </c>
      <c r="C582" t="s">
        <v>298</v>
      </c>
      <c r="D582" t="s">
        <v>53</v>
      </c>
      <c r="E582" t="s">
        <v>330</v>
      </c>
      <c r="F582" t="s">
        <v>3034</v>
      </c>
      <c r="G582" s="24">
        <f t="shared" si="12"/>
        <v>1.946769230769231</v>
      </c>
      <c r="H582" s="24">
        <v>1946.7692307692309</v>
      </c>
      <c r="I582">
        <v>2017</v>
      </c>
    </row>
    <row r="583" spans="1:9">
      <c r="A583" s="3" t="s">
        <v>489</v>
      </c>
      <c r="B583" t="s">
        <v>377</v>
      </c>
      <c r="C583" t="s">
        <v>298</v>
      </c>
      <c r="D583" t="s">
        <v>166</v>
      </c>
      <c r="E583" t="s">
        <v>330</v>
      </c>
      <c r="F583" t="s">
        <v>3017</v>
      </c>
      <c r="G583" s="24">
        <f t="shared" si="12"/>
        <v>1.9938461538461538</v>
      </c>
      <c r="H583" s="24">
        <v>1993.8461538461538</v>
      </c>
      <c r="I583">
        <v>2017</v>
      </c>
    </row>
    <row r="584" spans="1:9">
      <c r="A584" s="3" t="s">
        <v>482</v>
      </c>
      <c r="B584" t="s">
        <v>483</v>
      </c>
      <c r="C584" t="s">
        <v>298</v>
      </c>
      <c r="D584" t="s">
        <v>166</v>
      </c>
      <c r="E584" t="s">
        <v>330</v>
      </c>
      <c r="F584" t="s">
        <v>3017</v>
      </c>
      <c r="G584" s="24">
        <f t="shared" si="12"/>
        <v>1.9982769230769231</v>
      </c>
      <c r="H584" s="24">
        <v>1998.2769230769231</v>
      </c>
      <c r="I584">
        <v>2017</v>
      </c>
    </row>
    <row r="585" spans="1:9">
      <c r="A585" s="3" t="s">
        <v>502</v>
      </c>
      <c r="B585" t="s">
        <v>503</v>
      </c>
      <c r="C585" t="s">
        <v>298</v>
      </c>
      <c r="D585" t="s">
        <v>166</v>
      </c>
      <c r="E585" t="s">
        <v>330</v>
      </c>
      <c r="F585" t="s">
        <v>3034</v>
      </c>
      <c r="G585" s="24">
        <f t="shared" si="12"/>
        <v>2.0104615384615383</v>
      </c>
      <c r="H585" s="24">
        <v>2010.4615384615383</v>
      </c>
      <c r="I585">
        <v>2017</v>
      </c>
    </row>
    <row r="586" spans="1:9">
      <c r="A586" s="3" t="s">
        <v>587</v>
      </c>
      <c r="B586" t="s">
        <v>543</v>
      </c>
      <c r="C586" t="s">
        <v>298</v>
      </c>
      <c r="D586" t="s">
        <v>53</v>
      </c>
      <c r="E586" t="s">
        <v>330</v>
      </c>
      <c r="F586" t="s">
        <v>3034</v>
      </c>
      <c r="G586" s="24">
        <f t="shared" si="12"/>
        <v>2.0561538461538462</v>
      </c>
      <c r="H586" s="24">
        <v>2056.1538461538462</v>
      </c>
      <c r="I586">
        <v>2017</v>
      </c>
    </row>
    <row r="587" spans="1:9">
      <c r="A587" s="3" t="s">
        <v>588</v>
      </c>
      <c r="B587" t="s">
        <v>543</v>
      </c>
      <c r="C587" t="s">
        <v>298</v>
      </c>
      <c r="D587" t="s">
        <v>53</v>
      </c>
      <c r="E587" t="s">
        <v>330</v>
      </c>
      <c r="F587" t="s">
        <v>3034</v>
      </c>
      <c r="G587" s="24">
        <f t="shared" si="12"/>
        <v>2.0561538461538462</v>
      </c>
      <c r="H587" s="24">
        <v>2056.1538461538462</v>
      </c>
      <c r="I587">
        <v>2017</v>
      </c>
    </row>
    <row r="588" spans="1:9">
      <c r="A588" s="3" t="s">
        <v>546</v>
      </c>
      <c r="B588" t="s">
        <v>545</v>
      </c>
      <c r="C588" t="s">
        <v>298</v>
      </c>
      <c r="D588" t="s">
        <v>53</v>
      </c>
      <c r="E588" t="s">
        <v>330</v>
      </c>
      <c r="G588" s="24">
        <f t="shared" si="12"/>
        <v>2.0723076923076924</v>
      </c>
      <c r="H588" s="24">
        <v>2072.3076923076924</v>
      </c>
      <c r="I588">
        <v>2017</v>
      </c>
    </row>
    <row r="589" spans="1:9">
      <c r="A589" s="3" t="s">
        <v>389</v>
      </c>
      <c r="B589" t="s">
        <v>388</v>
      </c>
      <c r="C589" t="s">
        <v>298</v>
      </c>
      <c r="D589" t="s">
        <v>166</v>
      </c>
      <c r="E589" t="s">
        <v>330</v>
      </c>
      <c r="F589" t="s">
        <v>3024</v>
      </c>
      <c r="G589" s="24">
        <f t="shared" si="12"/>
        <v>2.0758846153846151</v>
      </c>
      <c r="H589" s="24">
        <v>2075.8846153846152</v>
      </c>
      <c r="I589">
        <v>2017</v>
      </c>
    </row>
    <row r="590" spans="1:9">
      <c r="A590" s="3" t="s">
        <v>579</v>
      </c>
      <c r="B590" t="s">
        <v>432</v>
      </c>
      <c r="C590" t="s">
        <v>298</v>
      </c>
      <c r="D590" t="s">
        <v>53</v>
      </c>
      <c r="E590" t="s">
        <v>330</v>
      </c>
      <c r="F590" t="s">
        <v>3033</v>
      </c>
      <c r="G590" s="24">
        <f t="shared" si="12"/>
        <v>2.0765538461538462</v>
      </c>
      <c r="H590" s="24">
        <v>2076.5538461538463</v>
      </c>
      <c r="I590">
        <v>2017</v>
      </c>
    </row>
    <row r="591" spans="1:9">
      <c r="A591" s="3" t="s">
        <v>644</v>
      </c>
      <c r="B591" t="s">
        <v>645</v>
      </c>
      <c r="C591" t="s">
        <v>298</v>
      </c>
      <c r="D591" t="s">
        <v>631</v>
      </c>
      <c r="E591" t="s">
        <v>330</v>
      </c>
      <c r="F591" t="s">
        <v>3036</v>
      </c>
      <c r="G591" s="24">
        <f t="shared" si="12"/>
        <v>2.0857615384615382</v>
      </c>
      <c r="H591" s="24">
        <v>2085.7615384615383</v>
      </c>
      <c r="I591">
        <v>2017</v>
      </c>
    </row>
    <row r="592" spans="1:9">
      <c r="A592" s="3" t="s">
        <v>646</v>
      </c>
      <c r="B592" t="s">
        <v>475</v>
      </c>
      <c r="C592" t="s">
        <v>298</v>
      </c>
      <c r="D592" t="s">
        <v>631</v>
      </c>
      <c r="E592" t="s">
        <v>330</v>
      </c>
      <c r="F592" t="s">
        <v>3038</v>
      </c>
      <c r="G592" s="24">
        <f t="shared" si="12"/>
        <v>2.1298269230769229</v>
      </c>
      <c r="H592" s="24">
        <v>2129.8269230769229</v>
      </c>
      <c r="I592">
        <v>2017</v>
      </c>
    </row>
    <row r="593" spans="1:9">
      <c r="A593" s="3" t="s">
        <v>647</v>
      </c>
      <c r="B593" t="s">
        <v>475</v>
      </c>
      <c r="C593" t="s">
        <v>298</v>
      </c>
      <c r="D593" t="s">
        <v>631</v>
      </c>
      <c r="E593" t="s">
        <v>330</v>
      </c>
      <c r="F593" t="s">
        <v>3038</v>
      </c>
      <c r="G593" s="24">
        <f t="shared" si="12"/>
        <v>2.1298269230769229</v>
      </c>
      <c r="H593" s="24">
        <v>2129.8269230769229</v>
      </c>
      <c r="I593">
        <v>2017</v>
      </c>
    </row>
    <row r="594" spans="1:9">
      <c r="A594" s="3" t="s">
        <v>523</v>
      </c>
      <c r="B594" t="s">
        <v>383</v>
      </c>
      <c r="C594" t="s">
        <v>298</v>
      </c>
      <c r="D594" t="s">
        <v>166</v>
      </c>
      <c r="E594" t="s">
        <v>330</v>
      </c>
      <c r="F594" t="s">
        <v>3034</v>
      </c>
      <c r="G594" s="24">
        <f t="shared" si="12"/>
        <v>2.1356307692307692</v>
      </c>
      <c r="H594" s="24">
        <v>2135.6307692307691</v>
      </c>
      <c r="I594">
        <v>2017</v>
      </c>
    </row>
    <row r="595" spans="1:9">
      <c r="A595" s="3" t="s">
        <v>597</v>
      </c>
      <c r="B595" t="s">
        <v>548</v>
      </c>
      <c r="C595" t="s">
        <v>298</v>
      </c>
      <c r="D595" t="s">
        <v>53</v>
      </c>
      <c r="E595" t="s">
        <v>330</v>
      </c>
      <c r="F595" t="s">
        <v>3034</v>
      </c>
      <c r="G595" s="24">
        <f t="shared" si="12"/>
        <v>2.1414461538461538</v>
      </c>
      <c r="H595" s="24">
        <v>2141.4461538461537</v>
      </c>
      <c r="I595">
        <v>2017</v>
      </c>
    </row>
    <row r="596" spans="1:9">
      <c r="A596" s="3" t="s">
        <v>376</v>
      </c>
      <c r="B596" t="s">
        <v>377</v>
      </c>
      <c r="C596" t="s">
        <v>298</v>
      </c>
      <c r="D596" t="s">
        <v>166</v>
      </c>
      <c r="E596" t="s">
        <v>330</v>
      </c>
      <c r="F596" t="s">
        <v>3024</v>
      </c>
      <c r="G596" s="24">
        <f t="shared" si="12"/>
        <v>2.370253846153846</v>
      </c>
      <c r="H596" s="24">
        <v>2370.2538461538461</v>
      </c>
      <c r="I596">
        <v>2017</v>
      </c>
    </row>
    <row r="597" spans="1:9">
      <c r="A597" s="3" t="s">
        <v>1573</v>
      </c>
      <c r="B597" t="s">
        <v>511</v>
      </c>
      <c r="C597" t="s">
        <v>298</v>
      </c>
      <c r="D597" t="s">
        <v>150</v>
      </c>
      <c r="E597" t="s">
        <v>330</v>
      </c>
      <c r="F597" t="s">
        <v>3102</v>
      </c>
      <c r="G597" s="24">
        <f t="shared" si="12"/>
        <v>2.4097499999999998</v>
      </c>
      <c r="H597" s="24">
        <v>2409.75</v>
      </c>
      <c r="I597">
        <v>2017</v>
      </c>
    </row>
    <row r="598" spans="1:9">
      <c r="A598" s="3" t="s">
        <v>1577</v>
      </c>
      <c r="B598" t="s">
        <v>543</v>
      </c>
      <c r="C598" t="s">
        <v>298</v>
      </c>
      <c r="D598" t="s">
        <v>224</v>
      </c>
      <c r="E598" t="s">
        <v>330</v>
      </c>
      <c r="F598" t="s">
        <v>3102</v>
      </c>
      <c r="G598" s="24">
        <f t="shared" si="12"/>
        <v>2.5308000000000002</v>
      </c>
      <c r="H598" s="24">
        <v>2530.8000000000002</v>
      </c>
      <c r="I598">
        <v>2017</v>
      </c>
    </row>
    <row r="599" spans="1:9">
      <c r="A599" s="3" t="s">
        <v>1568</v>
      </c>
      <c r="B599" t="s">
        <v>1569</v>
      </c>
      <c r="C599" t="s">
        <v>298</v>
      </c>
      <c r="D599" t="s">
        <v>225</v>
      </c>
      <c r="E599" t="s">
        <v>330</v>
      </c>
      <c r="F599" t="s">
        <v>3102</v>
      </c>
      <c r="G599" s="24">
        <f t="shared" si="12"/>
        <v>2.7705600000000001</v>
      </c>
      <c r="H599" s="24">
        <v>2770.56</v>
      </c>
      <c r="I599">
        <v>2017</v>
      </c>
    </row>
    <row r="600" spans="1:9">
      <c r="A600" s="3" t="s">
        <v>1586</v>
      </c>
      <c r="B600" t="s">
        <v>638</v>
      </c>
      <c r="C600" t="s">
        <v>298</v>
      </c>
      <c r="D600" t="s">
        <v>225</v>
      </c>
      <c r="E600" t="s">
        <v>330</v>
      </c>
      <c r="F600" t="s">
        <v>3102</v>
      </c>
      <c r="G600" s="24">
        <f t="shared" si="12"/>
        <v>3.8697300000000001</v>
      </c>
      <c r="H600" s="24">
        <v>3869.73</v>
      </c>
      <c r="I600">
        <v>2017</v>
      </c>
    </row>
    <row r="601" spans="1:9">
      <c r="A601" s="3" t="s">
        <v>364</v>
      </c>
      <c r="B601" t="s">
        <v>365</v>
      </c>
      <c r="C601" t="s">
        <v>298</v>
      </c>
      <c r="D601" t="s">
        <v>58</v>
      </c>
      <c r="E601" t="s">
        <v>332</v>
      </c>
      <c r="F601" t="s">
        <v>3018</v>
      </c>
      <c r="G601" s="24">
        <f t="shared" si="12"/>
        <v>4.4343692307692306</v>
      </c>
      <c r="H601" s="24">
        <v>4434.3692307692309</v>
      </c>
      <c r="I601">
        <v>2017</v>
      </c>
    </row>
    <row r="602" spans="1:9">
      <c r="A602" s="3" t="s">
        <v>1583</v>
      </c>
      <c r="B602" t="s">
        <v>548</v>
      </c>
      <c r="C602" t="s">
        <v>298</v>
      </c>
      <c r="D602" t="s">
        <v>224</v>
      </c>
      <c r="E602" t="s">
        <v>330</v>
      </c>
      <c r="F602" t="s">
        <v>3102</v>
      </c>
      <c r="G602" s="24">
        <f t="shared" si="12"/>
        <v>5.5677599999999998</v>
      </c>
      <c r="H602" s="24">
        <v>5567.76</v>
      </c>
      <c r="I602">
        <v>2017</v>
      </c>
    </row>
    <row r="603" spans="1:9">
      <c r="A603" s="3" t="s">
        <v>1574</v>
      </c>
      <c r="B603" t="s">
        <v>543</v>
      </c>
      <c r="C603" t="s">
        <v>298</v>
      </c>
      <c r="D603" t="s">
        <v>224</v>
      </c>
      <c r="E603" t="s">
        <v>330</v>
      </c>
      <c r="F603" t="s">
        <v>3102</v>
      </c>
      <c r="G603" s="24">
        <f t="shared" si="12"/>
        <v>6.48</v>
      </c>
      <c r="H603" s="24">
        <v>6480</v>
      </c>
      <c r="I603">
        <v>2017</v>
      </c>
    </row>
    <row r="604" spans="1:9">
      <c r="A604" s="3" t="s">
        <v>1575</v>
      </c>
      <c r="B604" t="s">
        <v>543</v>
      </c>
      <c r="C604" t="s">
        <v>298</v>
      </c>
      <c r="D604" t="s">
        <v>224</v>
      </c>
      <c r="E604" t="s">
        <v>330</v>
      </c>
      <c r="F604" t="s">
        <v>3102</v>
      </c>
      <c r="G604" s="24">
        <f t="shared" si="12"/>
        <v>6.48</v>
      </c>
      <c r="H604" s="24">
        <v>6480</v>
      </c>
      <c r="I604">
        <v>2017</v>
      </c>
    </row>
    <row r="605" spans="1:9">
      <c r="A605" s="3" t="s">
        <v>1576</v>
      </c>
      <c r="B605" t="s">
        <v>543</v>
      </c>
      <c r="C605" t="s">
        <v>298</v>
      </c>
      <c r="D605" t="s">
        <v>224</v>
      </c>
      <c r="E605" t="s">
        <v>330</v>
      </c>
      <c r="F605" t="s">
        <v>3102</v>
      </c>
      <c r="G605" s="24">
        <f t="shared" si="12"/>
        <v>6.48</v>
      </c>
      <c r="H605" s="24">
        <v>6480</v>
      </c>
      <c r="I605">
        <v>2017</v>
      </c>
    </row>
    <row r="606" spans="1:9">
      <c r="A606" s="3" t="s">
        <v>1590</v>
      </c>
      <c r="B606" t="s">
        <v>383</v>
      </c>
      <c r="C606" t="s">
        <v>298</v>
      </c>
      <c r="D606" t="s">
        <v>150</v>
      </c>
      <c r="E606" t="s">
        <v>330</v>
      </c>
      <c r="F606" t="s">
        <v>3102</v>
      </c>
      <c r="G606" s="24">
        <f t="shared" si="12"/>
        <v>6.9408000000000003</v>
      </c>
      <c r="H606" s="24">
        <v>6940.8</v>
      </c>
      <c r="I606">
        <v>2017</v>
      </c>
    </row>
    <row r="607" spans="1:9">
      <c r="A607" s="3" t="s">
        <v>1591</v>
      </c>
      <c r="B607" t="s">
        <v>383</v>
      </c>
      <c r="C607" t="s">
        <v>298</v>
      </c>
      <c r="D607" t="s">
        <v>150</v>
      </c>
      <c r="E607" t="s">
        <v>330</v>
      </c>
      <c r="F607" t="s">
        <v>3102</v>
      </c>
      <c r="G607" s="24">
        <f t="shared" si="12"/>
        <v>6.9408000000000003</v>
      </c>
      <c r="H607" s="24">
        <v>6940.8</v>
      </c>
      <c r="I607">
        <v>2017</v>
      </c>
    </row>
    <row r="608" spans="1:9">
      <c r="A608" s="3" t="s">
        <v>1592</v>
      </c>
      <c r="B608" t="s">
        <v>383</v>
      </c>
      <c r="C608" t="s">
        <v>298</v>
      </c>
      <c r="D608" t="s">
        <v>150</v>
      </c>
      <c r="E608" t="s">
        <v>330</v>
      </c>
      <c r="F608" t="s">
        <v>3102</v>
      </c>
      <c r="G608" s="24">
        <f t="shared" si="12"/>
        <v>6.9408000000000003</v>
      </c>
      <c r="H608" s="24">
        <v>6940.8</v>
      </c>
      <c r="I608">
        <v>2017</v>
      </c>
    </row>
    <row r="609" spans="1:9">
      <c r="A609" s="3" t="s">
        <v>1914</v>
      </c>
      <c r="B609" t="s">
        <v>1915</v>
      </c>
      <c r="C609" t="s">
        <v>298</v>
      </c>
      <c r="D609" t="s">
        <v>229</v>
      </c>
      <c r="E609" t="s">
        <v>330</v>
      </c>
      <c r="F609" t="s">
        <v>3257</v>
      </c>
      <c r="G609" s="24">
        <f t="shared" si="12"/>
        <v>4.3499999999999997E-2</v>
      </c>
      <c r="H609" s="24">
        <v>43.5</v>
      </c>
      <c r="I609">
        <v>2018</v>
      </c>
    </row>
    <row r="610" spans="1:9">
      <c r="A610" s="3" t="s">
        <v>1916</v>
      </c>
      <c r="B610" t="s">
        <v>1915</v>
      </c>
      <c r="C610" t="s">
        <v>298</v>
      </c>
      <c r="D610" t="s">
        <v>229</v>
      </c>
      <c r="E610" t="s">
        <v>330</v>
      </c>
      <c r="F610" t="s">
        <v>3257</v>
      </c>
      <c r="G610" s="24">
        <f t="shared" si="12"/>
        <v>4.3499999999999997E-2</v>
      </c>
      <c r="H610" s="24">
        <v>43.5</v>
      </c>
      <c r="I610">
        <v>2018</v>
      </c>
    </row>
    <row r="611" spans="1:9">
      <c r="A611" s="3" t="s">
        <v>1921</v>
      </c>
      <c r="B611" t="s">
        <v>619</v>
      </c>
      <c r="C611" t="s">
        <v>298</v>
      </c>
      <c r="D611" t="s">
        <v>229</v>
      </c>
      <c r="E611" t="s">
        <v>330</v>
      </c>
      <c r="F611" t="s">
        <v>3257</v>
      </c>
      <c r="G611" s="24">
        <f t="shared" si="12"/>
        <v>4.3499999999999997E-2</v>
      </c>
      <c r="H611" s="24">
        <v>43.5</v>
      </c>
      <c r="I611">
        <v>2018</v>
      </c>
    </row>
    <row r="612" spans="1:9">
      <c r="A612" s="3" t="s">
        <v>1919</v>
      </c>
      <c r="B612" t="s">
        <v>1920</v>
      </c>
      <c r="C612" t="s">
        <v>298</v>
      </c>
      <c r="D612" t="s">
        <v>234</v>
      </c>
      <c r="E612" t="s">
        <v>330</v>
      </c>
      <c r="F612" t="s">
        <v>3259</v>
      </c>
      <c r="G612" s="24">
        <f t="shared" si="12"/>
        <v>7.2599999999999998E-2</v>
      </c>
      <c r="H612" s="24">
        <v>72.599999999999994</v>
      </c>
      <c r="I612">
        <v>2018</v>
      </c>
    </row>
    <row r="613" spans="1:9">
      <c r="A613" s="3" t="s">
        <v>1925</v>
      </c>
      <c r="B613" t="s">
        <v>1926</v>
      </c>
      <c r="C613" t="s">
        <v>298</v>
      </c>
      <c r="D613" t="s">
        <v>234</v>
      </c>
      <c r="E613" t="s">
        <v>330</v>
      </c>
      <c r="F613" t="s">
        <v>3261</v>
      </c>
      <c r="G613" s="24">
        <f t="shared" si="12"/>
        <v>0.11</v>
      </c>
      <c r="H613" s="24">
        <v>110</v>
      </c>
      <c r="I613">
        <v>2018</v>
      </c>
    </row>
    <row r="614" spans="1:9">
      <c r="A614" s="3" t="s">
        <v>418</v>
      </c>
      <c r="B614" t="s">
        <v>419</v>
      </c>
      <c r="C614" t="s">
        <v>298</v>
      </c>
      <c r="D614" t="s">
        <v>166</v>
      </c>
      <c r="E614" t="s">
        <v>330</v>
      </c>
      <c r="F614" t="s">
        <v>3027</v>
      </c>
      <c r="G614" s="24">
        <f t="shared" si="12"/>
        <v>0.17916923076923075</v>
      </c>
      <c r="H614" s="24">
        <v>179.16923076923075</v>
      </c>
      <c r="I614">
        <v>2018</v>
      </c>
    </row>
    <row r="615" spans="1:9">
      <c r="A615" s="3" t="s">
        <v>605</v>
      </c>
      <c r="B615" t="s">
        <v>545</v>
      </c>
      <c r="C615" t="s">
        <v>298</v>
      </c>
      <c r="D615" t="s">
        <v>53</v>
      </c>
      <c r="E615" t="s">
        <v>330</v>
      </c>
      <c r="F615" t="s">
        <v>3019</v>
      </c>
      <c r="G615" s="24">
        <f t="shared" ref="G615:G678" si="13">H615/1000</f>
        <v>0.1984230769230769</v>
      </c>
      <c r="H615" s="24">
        <v>198.42307692307691</v>
      </c>
      <c r="I615">
        <v>2018</v>
      </c>
    </row>
    <row r="616" spans="1:9">
      <c r="A616" s="3" t="s">
        <v>371</v>
      </c>
      <c r="B616" t="s">
        <v>372</v>
      </c>
      <c r="C616" t="s">
        <v>298</v>
      </c>
      <c r="D616" t="s">
        <v>56</v>
      </c>
      <c r="E616" t="s">
        <v>332</v>
      </c>
      <c r="F616" t="s">
        <v>3022</v>
      </c>
      <c r="G616" s="24">
        <f t="shared" si="13"/>
        <v>0.21058461538461537</v>
      </c>
      <c r="H616" s="24">
        <v>210.58461538461538</v>
      </c>
      <c r="I616">
        <v>2018</v>
      </c>
    </row>
    <row r="617" spans="1:9">
      <c r="A617" s="3" t="s">
        <v>1911</v>
      </c>
      <c r="B617" t="s">
        <v>1912</v>
      </c>
      <c r="C617" t="s">
        <v>298</v>
      </c>
      <c r="D617" t="s">
        <v>234</v>
      </c>
      <c r="E617" t="s">
        <v>330</v>
      </c>
      <c r="F617" t="s">
        <v>3256</v>
      </c>
      <c r="G617" s="24">
        <f t="shared" si="13"/>
        <v>0.22159999999999999</v>
      </c>
      <c r="H617" s="24">
        <v>221.6</v>
      </c>
      <c r="I617">
        <v>2018</v>
      </c>
    </row>
    <row r="618" spans="1:9">
      <c r="A618" s="3" t="s">
        <v>1913</v>
      </c>
      <c r="B618" t="s">
        <v>1912</v>
      </c>
      <c r="C618" t="s">
        <v>298</v>
      </c>
      <c r="D618" t="s">
        <v>234</v>
      </c>
      <c r="E618" t="s">
        <v>330</v>
      </c>
      <c r="F618" t="s">
        <v>3256</v>
      </c>
      <c r="G618" s="24">
        <f t="shared" si="13"/>
        <v>0.2331</v>
      </c>
      <c r="H618" s="24">
        <v>233.1</v>
      </c>
      <c r="I618">
        <v>2018</v>
      </c>
    </row>
    <row r="619" spans="1:9">
      <c r="A619" s="3" t="s">
        <v>462</v>
      </c>
      <c r="B619" t="s">
        <v>463</v>
      </c>
      <c r="C619" t="s">
        <v>298</v>
      </c>
      <c r="D619" t="s">
        <v>166</v>
      </c>
      <c r="E619" t="s">
        <v>330</v>
      </c>
      <c r="F619" t="s">
        <v>3032</v>
      </c>
      <c r="G619" s="24">
        <f t="shared" si="13"/>
        <v>0.35183076923076917</v>
      </c>
      <c r="H619" s="24">
        <v>351.83076923076919</v>
      </c>
      <c r="I619">
        <v>2018</v>
      </c>
    </row>
    <row r="620" spans="1:9">
      <c r="A620" s="3" t="s">
        <v>431</v>
      </c>
      <c r="B620" t="s">
        <v>432</v>
      </c>
      <c r="C620" t="s">
        <v>298</v>
      </c>
      <c r="D620" t="s">
        <v>166</v>
      </c>
      <c r="E620" t="s">
        <v>330</v>
      </c>
      <c r="F620" t="s">
        <v>3029</v>
      </c>
      <c r="G620" s="24">
        <f t="shared" si="13"/>
        <v>0.38466923076923076</v>
      </c>
      <c r="H620" s="24">
        <v>384.66923076923075</v>
      </c>
      <c r="I620">
        <v>2018</v>
      </c>
    </row>
    <row r="621" spans="1:9">
      <c r="A621" s="3" t="s">
        <v>366</v>
      </c>
      <c r="B621" t="s">
        <v>365</v>
      </c>
      <c r="C621" t="s">
        <v>298</v>
      </c>
      <c r="D621" t="s">
        <v>58</v>
      </c>
      <c r="E621" t="s">
        <v>332</v>
      </c>
      <c r="F621" t="s">
        <v>3019</v>
      </c>
      <c r="G621" s="24">
        <f t="shared" si="13"/>
        <v>0.46423076923076922</v>
      </c>
      <c r="H621" s="24">
        <v>464.23076923076923</v>
      </c>
      <c r="I621">
        <v>2018</v>
      </c>
    </row>
    <row r="622" spans="1:9">
      <c r="A622" s="3" t="s">
        <v>604</v>
      </c>
      <c r="B622" t="s">
        <v>545</v>
      </c>
      <c r="C622" t="s">
        <v>298</v>
      </c>
      <c r="D622" t="s">
        <v>53</v>
      </c>
      <c r="E622" t="s">
        <v>330</v>
      </c>
      <c r="F622" t="s">
        <v>3019</v>
      </c>
      <c r="G622" s="24">
        <f t="shared" si="13"/>
        <v>0.49605769230769226</v>
      </c>
      <c r="H622" s="24">
        <v>496.05769230769226</v>
      </c>
      <c r="I622">
        <v>2018</v>
      </c>
    </row>
    <row r="623" spans="1:9">
      <c r="A623" s="3" t="s">
        <v>607</v>
      </c>
      <c r="B623" t="s">
        <v>545</v>
      </c>
      <c r="C623" t="s">
        <v>298</v>
      </c>
      <c r="D623" t="s">
        <v>53</v>
      </c>
      <c r="E623" t="s">
        <v>330</v>
      </c>
      <c r="F623" t="s">
        <v>3019</v>
      </c>
      <c r="G623" s="24">
        <f t="shared" si="13"/>
        <v>0.49605769230769226</v>
      </c>
      <c r="H623" s="24">
        <v>496.05769230769226</v>
      </c>
      <c r="I623">
        <v>2018</v>
      </c>
    </row>
    <row r="624" spans="1:9">
      <c r="A624" s="3" t="s">
        <v>491</v>
      </c>
      <c r="B624" t="s">
        <v>492</v>
      </c>
      <c r="C624" t="s">
        <v>298</v>
      </c>
      <c r="D624" t="s">
        <v>166</v>
      </c>
      <c r="E624" t="s">
        <v>330</v>
      </c>
      <c r="F624" t="s">
        <v>3017</v>
      </c>
      <c r="G624" s="24">
        <f t="shared" si="13"/>
        <v>0.49680000000000002</v>
      </c>
      <c r="H624" s="24">
        <v>496.8</v>
      </c>
      <c r="I624">
        <v>2018</v>
      </c>
    </row>
    <row r="625" spans="1:9">
      <c r="A625" s="3" t="s">
        <v>493</v>
      </c>
      <c r="B625" t="s">
        <v>492</v>
      </c>
      <c r="C625" t="s">
        <v>298</v>
      </c>
      <c r="D625" t="s">
        <v>166</v>
      </c>
      <c r="E625" t="s">
        <v>330</v>
      </c>
      <c r="F625" t="s">
        <v>3017</v>
      </c>
      <c r="G625" s="24">
        <f t="shared" si="13"/>
        <v>0.49680000000000002</v>
      </c>
      <c r="H625" s="24">
        <v>496.8</v>
      </c>
      <c r="I625">
        <v>2018</v>
      </c>
    </row>
    <row r="626" spans="1:9">
      <c r="A626" s="3" t="s">
        <v>494</v>
      </c>
      <c r="B626" t="s">
        <v>492</v>
      </c>
      <c r="C626" t="s">
        <v>298</v>
      </c>
      <c r="D626" t="s">
        <v>166</v>
      </c>
      <c r="E626" t="s">
        <v>330</v>
      </c>
      <c r="F626" t="s">
        <v>3017</v>
      </c>
      <c r="G626" s="24">
        <f t="shared" si="13"/>
        <v>0.49680000000000002</v>
      </c>
      <c r="H626" s="24">
        <v>496.8</v>
      </c>
      <c r="I626">
        <v>2018</v>
      </c>
    </row>
    <row r="627" spans="1:9">
      <c r="A627" s="3" t="s">
        <v>580</v>
      </c>
      <c r="B627" t="s">
        <v>548</v>
      </c>
      <c r="C627" t="s">
        <v>298</v>
      </c>
      <c r="D627" t="s">
        <v>53</v>
      </c>
      <c r="E627" t="s">
        <v>330</v>
      </c>
      <c r="F627" t="s">
        <v>3017</v>
      </c>
      <c r="G627" s="24">
        <f t="shared" si="13"/>
        <v>0.49821538461538456</v>
      </c>
      <c r="H627" s="24">
        <v>498.21538461538455</v>
      </c>
      <c r="I627">
        <v>2018</v>
      </c>
    </row>
    <row r="628" spans="1:9">
      <c r="A628" s="3" t="s">
        <v>606</v>
      </c>
      <c r="B628" t="s">
        <v>545</v>
      </c>
      <c r="C628" t="s">
        <v>298</v>
      </c>
      <c r="D628" t="s">
        <v>53</v>
      </c>
      <c r="E628" t="s">
        <v>330</v>
      </c>
      <c r="F628" t="s">
        <v>3019</v>
      </c>
      <c r="G628" s="24">
        <f t="shared" si="13"/>
        <v>0.49889230769230763</v>
      </c>
      <c r="H628" s="24">
        <v>498.89230769230761</v>
      </c>
      <c r="I628">
        <v>2018</v>
      </c>
    </row>
    <row r="629" spans="1:9">
      <c r="A629" s="3" t="s">
        <v>1757</v>
      </c>
      <c r="B629" t="s">
        <v>1758</v>
      </c>
      <c r="C629" t="s">
        <v>298</v>
      </c>
      <c r="D629" t="s">
        <v>224</v>
      </c>
      <c r="E629" t="s">
        <v>330</v>
      </c>
      <c r="F629" t="s">
        <v>3019</v>
      </c>
      <c r="G629" s="24">
        <f t="shared" si="13"/>
        <v>0.49990769230769228</v>
      </c>
      <c r="H629" s="24">
        <v>499.90769230769229</v>
      </c>
      <c r="I629">
        <v>2018</v>
      </c>
    </row>
    <row r="630" spans="1:9">
      <c r="A630" s="3" t="s">
        <v>501</v>
      </c>
      <c r="B630" t="s">
        <v>492</v>
      </c>
      <c r="C630" t="s">
        <v>298</v>
      </c>
      <c r="D630" t="s">
        <v>166</v>
      </c>
      <c r="E630" t="s">
        <v>330</v>
      </c>
      <c r="F630" t="s">
        <v>3017</v>
      </c>
      <c r="G630" s="24">
        <f t="shared" si="13"/>
        <v>0.51023076923076915</v>
      </c>
      <c r="H630" s="24">
        <v>510.23076923076917</v>
      </c>
      <c r="I630">
        <v>2018</v>
      </c>
    </row>
    <row r="631" spans="1:9">
      <c r="A631" s="3" t="s">
        <v>464</v>
      </c>
      <c r="B631" t="s">
        <v>463</v>
      </c>
      <c r="C631" t="s">
        <v>298</v>
      </c>
      <c r="D631" t="s">
        <v>166</v>
      </c>
      <c r="E631" t="s">
        <v>330</v>
      </c>
      <c r="F631" t="s">
        <v>3032</v>
      </c>
      <c r="G631" s="24">
        <f t="shared" si="13"/>
        <v>0.53916923076923073</v>
      </c>
      <c r="H631" s="24">
        <v>539.16923076923069</v>
      </c>
      <c r="I631">
        <v>2018</v>
      </c>
    </row>
    <row r="632" spans="1:9">
      <c r="A632" s="3" t="s">
        <v>1753</v>
      </c>
      <c r="B632" t="s">
        <v>432</v>
      </c>
      <c r="C632" t="s">
        <v>298</v>
      </c>
      <c r="D632" t="s">
        <v>166</v>
      </c>
      <c r="E632" t="s">
        <v>330</v>
      </c>
      <c r="F632" t="s">
        <v>3027</v>
      </c>
      <c r="G632" s="24">
        <f t="shared" si="13"/>
        <v>0.53932692307692309</v>
      </c>
      <c r="H632" s="24">
        <v>539.32692307692309</v>
      </c>
      <c r="I632">
        <v>2018</v>
      </c>
    </row>
    <row r="633" spans="1:9">
      <c r="A633" s="3" t="s">
        <v>1755</v>
      </c>
      <c r="B633" t="s">
        <v>432</v>
      </c>
      <c r="C633" t="s">
        <v>298</v>
      </c>
      <c r="D633" t="s">
        <v>166</v>
      </c>
      <c r="E633" t="s">
        <v>330</v>
      </c>
      <c r="F633" t="s">
        <v>3027</v>
      </c>
      <c r="G633" s="24">
        <f t="shared" si="13"/>
        <v>0.55786153846153841</v>
      </c>
      <c r="H633" s="24">
        <v>557.86153846153843</v>
      </c>
      <c r="I633">
        <v>2018</v>
      </c>
    </row>
    <row r="634" spans="1:9">
      <c r="A634" s="3" t="s">
        <v>640</v>
      </c>
      <c r="B634" t="s">
        <v>638</v>
      </c>
      <c r="C634" t="s">
        <v>298</v>
      </c>
      <c r="D634" t="s">
        <v>631</v>
      </c>
      <c r="E634" t="s">
        <v>330</v>
      </c>
      <c r="F634" t="s">
        <v>3034</v>
      </c>
      <c r="G634" s="24">
        <f t="shared" si="13"/>
        <v>0.83388461538461534</v>
      </c>
      <c r="H634" s="24">
        <v>833.88461538461536</v>
      </c>
      <c r="I634">
        <v>2018</v>
      </c>
    </row>
    <row r="635" spans="1:9">
      <c r="A635" s="3" t="s">
        <v>362</v>
      </c>
      <c r="B635" t="s">
        <v>361</v>
      </c>
      <c r="C635" t="s">
        <v>298</v>
      </c>
      <c r="D635" t="s">
        <v>54</v>
      </c>
      <c r="E635" t="s">
        <v>330</v>
      </c>
      <c r="F635" t="s">
        <v>3017</v>
      </c>
      <c r="G635" s="24">
        <f t="shared" si="13"/>
        <v>0.86261538461538467</v>
      </c>
      <c r="H635" s="24">
        <v>862.61538461538464</v>
      </c>
      <c r="I635">
        <v>2018</v>
      </c>
    </row>
    <row r="636" spans="1:9">
      <c r="A636" s="3" t="s">
        <v>547</v>
      </c>
      <c r="B636" t="s">
        <v>548</v>
      </c>
      <c r="C636" t="s">
        <v>298</v>
      </c>
      <c r="D636" t="s">
        <v>53</v>
      </c>
      <c r="E636" t="s">
        <v>330</v>
      </c>
      <c r="F636" t="s">
        <v>3025</v>
      </c>
      <c r="G636" s="24">
        <f t="shared" si="13"/>
        <v>0.93516538461538445</v>
      </c>
      <c r="H636" s="24">
        <v>935.16538461538448</v>
      </c>
      <c r="I636">
        <v>2018</v>
      </c>
    </row>
    <row r="637" spans="1:9">
      <c r="A637" s="3" t="s">
        <v>1752</v>
      </c>
      <c r="B637" t="s">
        <v>574</v>
      </c>
      <c r="C637" t="s">
        <v>298</v>
      </c>
      <c r="D637" t="s">
        <v>224</v>
      </c>
      <c r="E637" t="s">
        <v>330</v>
      </c>
      <c r="F637" t="s">
        <v>3026</v>
      </c>
      <c r="G637" s="24">
        <f t="shared" si="13"/>
        <v>0.95968461538461536</v>
      </c>
      <c r="H637" s="24">
        <v>959.68461538461531</v>
      </c>
      <c r="I637">
        <v>2018</v>
      </c>
    </row>
    <row r="638" spans="1:9">
      <c r="A638" s="3" t="s">
        <v>363</v>
      </c>
      <c r="B638" t="s">
        <v>361</v>
      </c>
      <c r="C638" t="s">
        <v>298</v>
      </c>
      <c r="D638" t="s">
        <v>54</v>
      </c>
      <c r="E638" t="s">
        <v>330</v>
      </c>
      <c r="F638" t="s">
        <v>3017</v>
      </c>
      <c r="G638" s="24">
        <f t="shared" si="13"/>
        <v>0.99346153846153851</v>
      </c>
      <c r="H638" s="24">
        <v>993.46153846153845</v>
      </c>
      <c r="I638">
        <v>2018</v>
      </c>
    </row>
    <row r="639" spans="1:9">
      <c r="A639" s="3" t="s">
        <v>530</v>
      </c>
      <c r="B639" t="s">
        <v>463</v>
      </c>
      <c r="C639" t="s">
        <v>298</v>
      </c>
      <c r="D639" t="s">
        <v>166</v>
      </c>
      <c r="E639" t="s">
        <v>330</v>
      </c>
      <c r="F639" t="s">
        <v>3034</v>
      </c>
      <c r="G639" s="24">
        <f t="shared" si="13"/>
        <v>0.99560769230769219</v>
      </c>
      <c r="H639" s="24">
        <v>995.60769230769222</v>
      </c>
      <c r="I639">
        <v>2018</v>
      </c>
    </row>
    <row r="640" spans="1:9">
      <c r="A640" s="3" t="s">
        <v>465</v>
      </c>
      <c r="B640" t="s">
        <v>463</v>
      </c>
      <c r="C640" t="s">
        <v>298</v>
      </c>
      <c r="D640" t="s">
        <v>166</v>
      </c>
      <c r="E640" t="s">
        <v>330</v>
      </c>
      <c r="F640" t="s">
        <v>3032</v>
      </c>
      <c r="G640" s="24">
        <f t="shared" si="13"/>
        <v>0.99609230769230772</v>
      </c>
      <c r="H640" s="24">
        <v>996.09230769230771</v>
      </c>
      <c r="I640">
        <v>2018</v>
      </c>
    </row>
    <row r="641" spans="1:9">
      <c r="A641" s="3" t="s">
        <v>551</v>
      </c>
      <c r="B641" t="s">
        <v>552</v>
      </c>
      <c r="C641" t="s">
        <v>298</v>
      </c>
      <c r="D641" t="s">
        <v>53</v>
      </c>
      <c r="E641" t="s">
        <v>330</v>
      </c>
      <c r="F641" t="s">
        <v>3026</v>
      </c>
      <c r="G641" s="24">
        <f t="shared" si="13"/>
        <v>1.0044</v>
      </c>
      <c r="H641" s="24">
        <v>1004.4</v>
      </c>
      <c r="I641">
        <v>2018</v>
      </c>
    </row>
    <row r="642" spans="1:9">
      <c r="A642" s="3" t="s">
        <v>1425</v>
      </c>
      <c r="B642" t="s">
        <v>562</v>
      </c>
      <c r="C642" t="s">
        <v>298</v>
      </c>
      <c r="D642" t="s">
        <v>224</v>
      </c>
      <c r="E642" t="s">
        <v>330</v>
      </c>
      <c r="F642" t="s">
        <v>3187</v>
      </c>
      <c r="G642" s="24">
        <f t="shared" si="13"/>
        <v>1.0644230769230769</v>
      </c>
      <c r="H642" s="24">
        <v>1064.4230769230769</v>
      </c>
      <c r="I642">
        <v>2018</v>
      </c>
    </row>
    <row r="643" spans="1:9">
      <c r="A643" s="3" t="s">
        <v>500</v>
      </c>
      <c r="B643" t="s">
        <v>492</v>
      </c>
      <c r="C643" t="s">
        <v>298</v>
      </c>
      <c r="D643" t="s">
        <v>166</v>
      </c>
      <c r="E643" t="s">
        <v>330</v>
      </c>
      <c r="F643" t="s">
        <v>3017</v>
      </c>
      <c r="G643" s="24">
        <f t="shared" si="13"/>
        <v>1.0668461538461538</v>
      </c>
      <c r="H643" s="24">
        <v>1066.8461538461538</v>
      </c>
      <c r="I643">
        <v>2018</v>
      </c>
    </row>
    <row r="644" spans="1:9">
      <c r="A644" s="3" t="s">
        <v>537</v>
      </c>
      <c r="B644" t="s">
        <v>379</v>
      </c>
      <c r="C644" t="s">
        <v>298</v>
      </c>
      <c r="D644" t="s">
        <v>166</v>
      </c>
      <c r="E644" t="s">
        <v>330</v>
      </c>
      <c r="F644" t="s">
        <v>3037</v>
      </c>
      <c r="G644" s="24">
        <f t="shared" si="13"/>
        <v>1.0705</v>
      </c>
      <c r="H644" s="24">
        <v>1070.5</v>
      </c>
      <c r="I644">
        <v>2018</v>
      </c>
    </row>
    <row r="645" spans="1:9">
      <c r="A645" s="3" t="s">
        <v>637</v>
      </c>
      <c r="B645" t="s">
        <v>638</v>
      </c>
      <c r="C645" t="s">
        <v>298</v>
      </c>
      <c r="D645" t="s">
        <v>631</v>
      </c>
      <c r="E645" t="s">
        <v>330</v>
      </c>
      <c r="F645" t="s">
        <v>3034</v>
      </c>
      <c r="G645" s="24">
        <f t="shared" si="13"/>
        <v>1.0714153846153844</v>
      </c>
      <c r="H645" s="24">
        <v>1071.4153846153845</v>
      </c>
      <c r="I645">
        <v>2018</v>
      </c>
    </row>
    <row r="646" spans="1:9">
      <c r="A646" s="3" t="s">
        <v>627</v>
      </c>
      <c r="B646" t="s">
        <v>628</v>
      </c>
      <c r="C646" t="s">
        <v>298</v>
      </c>
      <c r="D646" t="s">
        <v>626</v>
      </c>
      <c r="E646" t="s">
        <v>332</v>
      </c>
      <c r="F646" t="s">
        <v>3045</v>
      </c>
      <c r="G646" s="24">
        <f t="shared" si="13"/>
        <v>1.0738461538461539</v>
      </c>
      <c r="H646" s="24">
        <v>1073.8461538461538</v>
      </c>
      <c r="I646">
        <v>2018</v>
      </c>
    </row>
    <row r="647" spans="1:9">
      <c r="A647" s="3" t="s">
        <v>416</v>
      </c>
      <c r="B647" t="s">
        <v>417</v>
      </c>
      <c r="C647" t="s">
        <v>298</v>
      </c>
      <c r="D647" t="s">
        <v>166</v>
      </c>
      <c r="E647" t="s">
        <v>330</v>
      </c>
      <c r="F647" t="s">
        <v>3026</v>
      </c>
      <c r="G647" s="24">
        <f t="shared" si="13"/>
        <v>1.0806192307692308</v>
      </c>
      <c r="H647" s="24">
        <v>1080.6192307692309</v>
      </c>
      <c r="I647">
        <v>2018</v>
      </c>
    </row>
    <row r="648" spans="1:9">
      <c r="A648" s="3" t="s">
        <v>1566</v>
      </c>
      <c r="B648" t="s">
        <v>463</v>
      </c>
      <c r="C648" t="s">
        <v>298</v>
      </c>
      <c r="D648" t="s">
        <v>150</v>
      </c>
      <c r="E648" t="s">
        <v>330</v>
      </c>
      <c r="F648" t="s">
        <v>3102</v>
      </c>
      <c r="G648" s="24">
        <f t="shared" si="13"/>
        <v>1.2942899999999999</v>
      </c>
      <c r="H648" s="24">
        <v>1294.29</v>
      </c>
      <c r="I648">
        <v>2018</v>
      </c>
    </row>
    <row r="649" spans="1:9">
      <c r="A649" s="3" t="s">
        <v>641</v>
      </c>
      <c r="B649" t="s">
        <v>642</v>
      </c>
      <c r="C649" t="s">
        <v>298</v>
      </c>
      <c r="D649" t="s">
        <v>631</v>
      </c>
      <c r="E649" t="s">
        <v>330</v>
      </c>
      <c r="F649" t="s">
        <v>3036</v>
      </c>
      <c r="G649" s="24">
        <f t="shared" si="13"/>
        <v>1.3544307692307691</v>
      </c>
      <c r="H649" s="24">
        <v>1354.4307692307691</v>
      </c>
      <c r="I649">
        <v>2018</v>
      </c>
    </row>
    <row r="650" spans="1:9">
      <c r="A650" s="3" t="s">
        <v>623</v>
      </c>
      <c r="B650" t="s">
        <v>622</v>
      </c>
      <c r="C650" t="s">
        <v>298</v>
      </c>
      <c r="D650" t="s">
        <v>55</v>
      </c>
      <c r="E650" t="s">
        <v>332</v>
      </c>
      <c r="F650" t="s">
        <v>3043</v>
      </c>
      <c r="G650" s="24">
        <f t="shared" si="13"/>
        <v>1.6546153846153846</v>
      </c>
      <c r="H650" s="24">
        <v>1654.6153846153845</v>
      </c>
      <c r="I650">
        <v>2018</v>
      </c>
    </row>
    <row r="651" spans="1:9">
      <c r="A651" s="3" t="s">
        <v>358</v>
      </c>
      <c r="B651" t="s">
        <v>359</v>
      </c>
      <c r="C651" t="s">
        <v>298</v>
      </c>
      <c r="D651" t="s">
        <v>165</v>
      </c>
      <c r="E651" t="s">
        <v>332</v>
      </c>
      <c r="F651" t="s">
        <v>3016</v>
      </c>
      <c r="G651" s="24">
        <f t="shared" si="13"/>
        <v>1.8796153846153845</v>
      </c>
      <c r="H651" s="24">
        <v>1879.6153846153845</v>
      </c>
      <c r="I651">
        <v>2018</v>
      </c>
    </row>
    <row r="652" spans="1:9">
      <c r="A652" s="3" t="s">
        <v>472</v>
      </c>
      <c r="B652" t="s">
        <v>405</v>
      </c>
      <c r="C652" t="s">
        <v>298</v>
      </c>
      <c r="D652" t="s">
        <v>166</v>
      </c>
      <c r="E652" t="s">
        <v>330</v>
      </c>
      <c r="F652" t="s">
        <v>3017</v>
      </c>
      <c r="G652" s="24">
        <f t="shared" si="13"/>
        <v>1.9154076923076924</v>
      </c>
      <c r="H652" s="24">
        <v>1915.4076923076923</v>
      </c>
      <c r="I652">
        <v>2018</v>
      </c>
    </row>
    <row r="653" spans="1:9">
      <c r="A653" s="3" t="s">
        <v>481</v>
      </c>
      <c r="B653" t="s">
        <v>377</v>
      </c>
      <c r="C653" t="s">
        <v>298</v>
      </c>
      <c r="D653" t="s">
        <v>166</v>
      </c>
      <c r="E653" t="s">
        <v>330</v>
      </c>
      <c r="F653" t="s">
        <v>3017</v>
      </c>
      <c r="G653" s="24">
        <f t="shared" si="13"/>
        <v>1.9824230769230768</v>
      </c>
      <c r="H653" s="24">
        <v>1982.4230769230769</v>
      </c>
      <c r="I653">
        <v>2018</v>
      </c>
    </row>
    <row r="654" spans="1:9">
      <c r="A654" s="3" t="s">
        <v>1756</v>
      </c>
      <c r="B654" t="s">
        <v>603</v>
      </c>
      <c r="C654" t="s">
        <v>298</v>
      </c>
      <c r="D654" t="s">
        <v>224</v>
      </c>
      <c r="E654" t="s">
        <v>330</v>
      </c>
      <c r="F654" t="s">
        <v>3237</v>
      </c>
      <c r="G654" s="24">
        <f t="shared" si="13"/>
        <v>1.9830461538461539</v>
      </c>
      <c r="H654" s="24">
        <v>1983.0461538461539</v>
      </c>
      <c r="I654">
        <v>2018</v>
      </c>
    </row>
    <row r="655" spans="1:9">
      <c r="A655" s="3" t="s">
        <v>473</v>
      </c>
      <c r="B655" t="s">
        <v>405</v>
      </c>
      <c r="C655" t="s">
        <v>298</v>
      </c>
      <c r="D655" t="s">
        <v>166</v>
      </c>
      <c r="E655" t="s">
        <v>330</v>
      </c>
      <c r="F655" t="s">
        <v>3017</v>
      </c>
      <c r="G655" s="24">
        <f t="shared" si="13"/>
        <v>1.9962692307692307</v>
      </c>
      <c r="H655" s="24">
        <v>1996.2692307692307</v>
      </c>
      <c r="I655">
        <v>2018</v>
      </c>
    </row>
    <row r="656" spans="1:9">
      <c r="A656" s="3" t="s">
        <v>1922</v>
      </c>
      <c r="B656" t="s">
        <v>1923</v>
      </c>
      <c r="C656" t="s">
        <v>298</v>
      </c>
      <c r="D656" t="s">
        <v>230</v>
      </c>
      <c r="E656" t="s">
        <v>330</v>
      </c>
      <c r="F656" t="s">
        <v>3260</v>
      </c>
      <c r="G656" s="24">
        <f t="shared" si="13"/>
        <v>2</v>
      </c>
      <c r="H656" s="24">
        <v>2000</v>
      </c>
      <c r="I656">
        <v>2018</v>
      </c>
    </row>
    <row r="657" spans="1:9">
      <c r="A657" s="3" t="s">
        <v>1924</v>
      </c>
      <c r="B657" t="s">
        <v>1923</v>
      </c>
      <c r="C657" t="s">
        <v>298</v>
      </c>
      <c r="D657" t="s">
        <v>230</v>
      </c>
      <c r="E657" t="s">
        <v>330</v>
      </c>
      <c r="F657" t="s">
        <v>3260</v>
      </c>
      <c r="G657" s="24">
        <f t="shared" si="13"/>
        <v>2</v>
      </c>
      <c r="H657" s="24">
        <v>2000</v>
      </c>
      <c r="I657">
        <v>2018</v>
      </c>
    </row>
    <row r="658" spans="1:9">
      <c r="A658" s="3" t="s">
        <v>524</v>
      </c>
      <c r="B658" t="s">
        <v>383</v>
      </c>
      <c r="C658" t="s">
        <v>298</v>
      </c>
      <c r="D658" t="s">
        <v>166</v>
      </c>
      <c r="E658" t="s">
        <v>330</v>
      </c>
      <c r="F658" t="s">
        <v>3034</v>
      </c>
      <c r="G658" s="24">
        <f t="shared" si="13"/>
        <v>2.1356307692307692</v>
      </c>
      <c r="H658" s="24">
        <v>2135.6307692307691</v>
      </c>
      <c r="I658">
        <v>2018</v>
      </c>
    </row>
    <row r="659" spans="1:9">
      <c r="A659" s="3" t="s">
        <v>590</v>
      </c>
      <c r="B659" t="s">
        <v>585</v>
      </c>
      <c r="C659" t="s">
        <v>298</v>
      </c>
      <c r="D659" t="s">
        <v>53</v>
      </c>
      <c r="E659" t="s">
        <v>330</v>
      </c>
      <c r="F659" t="s">
        <v>3034</v>
      </c>
      <c r="G659" s="24">
        <f t="shared" si="13"/>
        <v>2.2131692307692306</v>
      </c>
      <c r="H659" s="24">
        <v>2213.1692307692306</v>
      </c>
      <c r="I659">
        <v>2018</v>
      </c>
    </row>
    <row r="660" spans="1:9">
      <c r="A660" s="3" t="s">
        <v>591</v>
      </c>
      <c r="B660" t="s">
        <v>585</v>
      </c>
      <c r="C660" t="s">
        <v>298</v>
      </c>
      <c r="D660" t="s">
        <v>53</v>
      </c>
      <c r="E660" t="s">
        <v>330</v>
      </c>
      <c r="F660" t="s">
        <v>3034</v>
      </c>
      <c r="G660" s="24">
        <f t="shared" si="13"/>
        <v>2.2131692307692306</v>
      </c>
      <c r="H660" s="24">
        <v>2213.1692307692306</v>
      </c>
      <c r="I660">
        <v>2018</v>
      </c>
    </row>
    <row r="661" spans="1:9">
      <c r="A661" s="3" t="s">
        <v>1918</v>
      </c>
      <c r="B661" t="s">
        <v>432</v>
      </c>
      <c r="C661" t="s">
        <v>298</v>
      </c>
      <c r="D661" t="s">
        <v>234</v>
      </c>
      <c r="E661" t="s">
        <v>330</v>
      </c>
      <c r="F661" t="s">
        <v>3258</v>
      </c>
      <c r="G661" s="24">
        <f t="shared" si="13"/>
        <v>2.3784000000000001</v>
      </c>
      <c r="H661" s="24">
        <v>2378.4</v>
      </c>
      <c r="I661">
        <v>2018</v>
      </c>
    </row>
    <row r="662" spans="1:9">
      <c r="A662" s="3" t="s">
        <v>1754</v>
      </c>
      <c r="B662" t="s">
        <v>1166</v>
      </c>
      <c r="C662" t="s">
        <v>298</v>
      </c>
      <c r="D662" t="s">
        <v>250</v>
      </c>
      <c r="E662" t="s">
        <v>332</v>
      </c>
      <c r="F662" t="s">
        <v>3019</v>
      </c>
      <c r="G662" s="24">
        <f t="shared" si="13"/>
        <v>2.5222153846153845</v>
      </c>
      <c r="H662" s="24">
        <v>2522.2153846153847</v>
      </c>
      <c r="I662">
        <v>2018</v>
      </c>
    </row>
    <row r="663" spans="1:9">
      <c r="A663" s="3" t="s">
        <v>624</v>
      </c>
      <c r="B663" t="s">
        <v>625</v>
      </c>
      <c r="C663" t="s">
        <v>298</v>
      </c>
      <c r="D663" t="s">
        <v>3772</v>
      </c>
      <c r="E663" t="s">
        <v>332</v>
      </c>
      <c r="F663" t="s">
        <v>3044</v>
      </c>
      <c r="G663" s="24">
        <f t="shared" si="13"/>
        <v>2.9819076923076921</v>
      </c>
      <c r="H663" s="24">
        <v>2981.9076923076923</v>
      </c>
      <c r="I663">
        <v>2018</v>
      </c>
    </row>
    <row r="664" spans="1:9">
      <c r="A664" s="3" t="s">
        <v>1917</v>
      </c>
      <c r="B664" t="s">
        <v>432</v>
      </c>
      <c r="C664" t="s">
        <v>298</v>
      </c>
      <c r="D664" t="s">
        <v>234</v>
      </c>
      <c r="E664" t="s">
        <v>330</v>
      </c>
      <c r="F664" t="s">
        <v>3258</v>
      </c>
      <c r="G664" s="24">
        <f t="shared" si="13"/>
        <v>3.5049999999999999</v>
      </c>
      <c r="H664" s="24">
        <v>3505</v>
      </c>
      <c r="I664">
        <v>2018</v>
      </c>
    </row>
    <row r="665" spans="1:9">
      <c r="A665" s="3" t="s">
        <v>1585</v>
      </c>
      <c r="B665" t="s">
        <v>638</v>
      </c>
      <c r="C665" t="s">
        <v>298</v>
      </c>
      <c r="D665" t="s">
        <v>225</v>
      </c>
      <c r="E665" t="s">
        <v>330</v>
      </c>
      <c r="F665" t="s">
        <v>3102</v>
      </c>
      <c r="G665" s="24">
        <f t="shared" si="13"/>
        <v>3.8697300000000001</v>
      </c>
      <c r="H665" s="24">
        <v>3869.73</v>
      </c>
      <c r="I665">
        <v>2018</v>
      </c>
    </row>
    <row r="666" spans="1:9">
      <c r="A666" s="3" t="s">
        <v>1587</v>
      </c>
      <c r="B666" t="s">
        <v>638</v>
      </c>
      <c r="C666" t="s">
        <v>298</v>
      </c>
      <c r="D666" t="s">
        <v>225</v>
      </c>
      <c r="E666" t="s">
        <v>330</v>
      </c>
      <c r="F666" t="s">
        <v>3102</v>
      </c>
      <c r="G666" s="24">
        <f t="shared" si="13"/>
        <v>3.8697300000000001</v>
      </c>
      <c r="H666" s="24">
        <v>3869.73</v>
      </c>
      <c r="I666">
        <v>2018</v>
      </c>
    </row>
    <row r="667" spans="1:9">
      <c r="A667" s="3" t="s">
        <v>374</v>
      </c>
      <c r="B667" t="s">
        <v>375</v>
      </c>
      <c r="C667" t="s">
        <v>298</v>
      </c>
      <c r="D667" t="s">
        <v>373</v>
      </c>
      <c r="E667" t="s">
        <v>332</v>
      </c>
      <c r="F667" t="s">
        <v>3023</v>
      </c>
      <c r="G667" s="24">
        <f t="shared" si="13"/>
        <v>4.6132615384615381</v>
      </c>
      <c r="H667" s="24">
        <v>4613.2615384615383</v>
      </c>
      <c r="I667">
        <v>2018</v>
      </c>
    </row>
    <row r="668" spans="1:9">
      <c r="A668" s="3" t="s">
        <v>1571</v>
      </c>
      <c r="B668" t="s">
        <v>585</v>
      </c>
      <c r="C668" t="s">
        <v>298</v>
      </c>
      <c r="D668" t="s">
        <v>224</v>
      </c>
      <c r="E668" t="s">
        <v>330</v>
      </c>
      <c r="F668" t="s">
        <v>3102</v>
      </c>
      <c r="G668" s="24">
        <f t="shared" si="13"/>
        <v>5.7542399999999994</v>
      </c>
      <c r="H668" s="24">
        <v>5754.24</v>
      </c>
      <c r="I668">
        <v>2018</v>
      </c>
    </row>
    <row r="669" spans="1:9">
      <c r="A669" s="3" t="s">
        <v>1572</v>
      </c>
      <c r="B669" t="s">
        <v>585</v>
      </c>
      <c r="C669" t="s">
        <v>298</v>
      </c>
      <c r="D669" t="s">
        <v>224</v>
      </c>
      <c r="E669" t="s">
        <v>330</v>
      </c>
      <c r="F669" t="s">
        <v>3102</v>
      </c>
      <c r="G669" s="24">
        <f t="shared" si="13"/>
        <v>5.7542399999999994</v>
      </c>
      <c r="H669" s="24">
        <v>5754.24</v>
      </c>
      <c r="I669">
        <v>2018</v>
      </c>
    </row>
    <row r="670" spans="1:9">
      <c r="A670" s="3" t="s">
        <v>1563</v>
      </c>
      <c r="B670" t="s">
        <v>1564</v>
      </c>
      <c r="C670" t="s">
        <v>298</v>
      </c>
      <c r="D670" t="s">
        <v>225</v>
      </c>
      <c r="E670" t="s">
        <v>330</v>
      </c>
      <c r="F670" t="s">
        <v>3102</v>
      </c>
      <c r="G670" s="24">
        <f t="shared" si="13"/>
        <v>5.9832000000000001</v>
      </c>
      <c r="H670" s="24">
        <v>5983.2</v>
      </c>
      <c r="I670">
        <v>2018</v>
      </c>
    </row>
    <row r="671" spans="1:9">
      <c r="A671" s="3" t="s">
        <v>1976</v>
      </c>
      <c r="B671" t="s">
        <v>1977</v>
      </c>
      <c r="C671" t="s">
        <v>298</v>
      </c>
      <c r="D671" t="s">
        <v>229</v>
      </c>
      <c r="E671" t="s">
        <v>330</v>
      </c>
      <c r="F671" t="s">
        <v>3279</v>
      </c>
      <c r="G671" s="24">
        <f t="shared" si="13"/>
        <v>3.2399999999999998E-2</v>
      </c>
      <c r="H671" s="24">
        <v>32.4</v>
      </c>
      <c r="I671">
        <v>2019</v>
      </c>
    </row>
    <row r="672" spans="1:9">
      <c r="A672" s="3" t="s">
        <v>1972</v>
      </c>
      <c r="B672" t="s">
        <v>432</v>
      </c>
      <c r="C672" t="s">
        <v>298</v>
      </c>
      <c r="D672" t="s">
        <v>229</v>
      </c>
      <c r="E672" t="s">
        <v>330</v>
      </c>
      <c r="F672" t="s">
        <v>3279</v>
      </c>
      <c r="G672" s="24">
        <f t="shared" si="13"/>
        <v>3.78E-2</v>
      </c>
      <c r="H672" s="24">
        <v>37.799999999999997</v>
      </c>
      <c r="I672">
        <v>2019</v>
      </c>
    </row>
    <row r="673" spans="1:9">
      <c r="A673" s="3" t="s">
        <v>1936</v>
      </c>
      <c r="B673" t="s">
        <v>1937</v>
      </c>
      <c r="C673" t="s">
        <v>298</v>
      </c>
      <c r="D673" t="s">
        <v>229</v>
      </c>
      <c r="E673" t="s">
        <v>330</v>
      </c>
      <c r="F673" t="s">
        <v>3265</v>
      </c>
      <c r="G673" s="24">
        <f t="shared" si="13"/>
        <v>3.7999999999999999E-2</v>
      </c>
      <c r="H673" s="24">
        <v>38</v>
      </c>
      <c r="I673">
        <v>2019</v>
      </c>
    </row>
    <row r="674" spans="1:9">
      <c r="A674" s="3" t="s">
        <v>1941</v>
      </c>
      <c r="B674" t="s">
        <v>1852</v>
      </c>
      <c r="C674" t="s">
        <v>298</v>
      </c>
      <c r="D674" t="s">
        <v>234</v>
      </c>
      <c r="E674" t="s">
        <v>330</v>
      </c>
      <c r="F674" t="s">
        <v>3265</v>
      </c>
      <c r="G674" s="24">
        <f t="shared" si="13"/>
        <v>0.05</v>
      </c>
      <c r="H674" s="24">
        <v>50</v>
      </c>
      <c r="I674">
        <v>2019</v>
      </c>
    </row>
    <row r="675" spans="1:9">
      <c r="A675" s="3" t="s">
        <v>1970</v>
      </c>
      <c r="B675" t="s">
        <v>1935</v>
      </c>
      <c r="C675" t="s">
        <v>298</v>
      </c>
      <c r="D675" t="s">
        <v>229</v>
      </c>
      <c r="E675" t="s">
        <v>330</v>
      </c>
      <c r="F675" t="s">
        <v>3279</v>
      </c>
      <c r="G675" s="24">
        <f t="shared" si="13"/>
        <v>5.8000000000000003E-2</v>
      </c>
      <c r="H675" s="24">
        <v>58</v>
      </c>
      <c r="I675">
        <v>2019</v>
      </c>
    </row>
    <row r="676" spans="1:9">
      <c r="A676" s="3" t="s">
        <v>1974</v>
      </c>
      <c r="B676" t="s">
        <v>1975</v>
      </c>
      <c r="C676" t="s">
        <v>298</v>
      </c>
      <c r="D676" t="s">
        <v>229</v>
      </c>
      <c r="E676" t="s">
        <v>330</v>
      </c>
      <c r="F676" t="s">
        <v>3279</v>
      </c>
      <c r="G676" s="24">
        <f t="shared" si="13"/>
        <v>5.8000000000000003E-2</v>
      </c>
      <c r="H676" s="24">
        <v>58</v>
      </c>
      <c r="I676">
        <v>2019</v>
      </c>
    </row>
    <row r="677" spans="1:9">
      <c r="A677" s="3" t="s">
        <v>1929</v>
      </c>
      <c r="B677" t="s">
        <v>1930</v>
      </c>
      <c r="C677" t="s">
        <v>298</v>
      </c>
      <c r="D677" t="s">
        <v>229</v>
      </c>
      <c r="E677" t="s">
        <v>330</v>
      </c>
      <c r="F677" t="s">
        <v>3262</v>
      </c>
      <c r="G677" s="24">
        <f t="shared" si="13"/>
        <v>7.6799999999999993E-2</v>
      </c>
      <c r="H677" s="24">
        <v>76.8</v>
      </c>
      <c r="I677">
        <v>2019</v>
      </c>
    </row>
    <row r="678" spans="1:9">
      <c r="A678" s="3" t="s">
        <v>1934</v>
      </c>
      <c r="B678" t="s">
        <v>1935</v>
      </c>
      <c r="C678" t="s">
        <v>298</v>
      </c>
      <c r="D678" t="s">
        <v>229</v>
      </c>
      <c r="E678" t="s">
        <v>330</v>
      </c>
      <c r="F678" t="s">
        <v>3264</v>
      </c>
      <c r="G678" s="24">
        <f t="shared" si="13"/>
        <v>0.12</v>
      </c>
      <c r="H678" s="24">
        <v>120</v>
      </c>
      <c r="I678">
        <v>2019</v>
      </c>
    </row>
    <row r="679" spans="1:9">
      <c r="A679" s="3" t="s">
        <v>1927</v>
      </c>
      <c r="B679" t="s">
        <v>1928</v>
      </c>
      <c r="C679" t="s">
        <v>298</v>
      </c>
      <c r="D679" t="s">
        <v>234</v>
      </c>
      <c r="E679" t="s">
        <v>330</v>
      </c>
      <c r="F679" t="s">
        <v>3256</v>
      </c>
      <c r="G679" s="24">
        <f t="shared" ref="G679:G742" si="14">H679/1000</f>
        <v>0.13319999999999999</v>
      </c>
      <c r="H679" s="24">
        <v>133.19999999999999</v>
      </c>
      <c r="I679">
        <v>2019</v>
      </c>
    </row>
    <row r="680" spans="1:9">
      <c r="A680" s="3" t="s">
        <v>1971</v>
      </c>
      <c r="B680" t="s">
        <v>487</v>
      </c>
      <c r="C680" t="s">
        <v>298</v>
      </c>
      <c r="D680" t="s">
        <v>234</v>
      </c>
      <c r="E680" t="s">
        <v>330</v>
      </c>
      <c r="F680" t="s">
        <v>3259</v>
      </c>
      <c r="G680" s="24">
        <f t="shared" si="14"/>
        <v>0.19980000000000001</v>
      </c>
      <c r="H680" s="24">
        <v>199.8</v>
      </c>
      <c r="I680">
        <v>2019</v>
      </c>
    </row>
    <row r="681" spans="1:9">
      <c r="A681" s="3" t="s">
        <v>1969</v>
      </c>
      <c r="B681" t="s">
        <v>1083</v>
      </c>
      <c r="C681" t="s">
        <v>298</v>
      </c>
      <c r="D681" t="s">
        <v>230</v>
      </c>
      <c r="E681" t="s">
        <v>330</v>
      </c>
      <c r="F681" t="s">
        <v>3278</v>
      </c>
      <c r="G681" s="24">
        <f t="shared" si="14"/>
        <v>0.24</v>
      </c>
      <c r="H681" s="24">
        <v>240</v>
      </c>
      <c r="I681">
        <v>2019</v>
      </c>
    </row>
    <row r="682" spans="1:9">
      <c r="A682" s="3" t="s">
        <v>3650</v>
      </c>
      <c r="B682" t="s">
        <v>3760</v>
      </c>
      <c r="C682" t="s">
        <v>298</v>
      </c>
      <c r="D682" t="s">
        <v>229</v>
      </c>
      <c r="E682" t="s">
        <v>330</v>
      </c>
      <c r="F682" t="s">
        <v>3234</v>
      </c>
      <c r="G682" s="24">
        <f t="shared" si="14"/>
        <v>0.24521538461538459</v>
      </c>
      <c r="H682">
        <v>245.21538461538458</v>
      </c>
      <c r="I682">
        <v>2019</v>
      </c>
    </row>
    <row r="683" spans="1:9">
      <c r="A683" s="3" t="s">
        <v>1973</v>
      </c>
      <c r="B683" t="s">
        <v>1551</v>
      </c>
      <c r="C683" t="s">
        <v>298</v>
      </c>
      <c r="D683" t="s">
        <v>234</v>
      </c>
      <c r="E683" t="s">
        <v>330</v>
      </c>
      <c r="F683" t="s">
        <v>3259</v>
      </c>
      <c r="G683" s="24">
        <f t="shared" si="14"/>
        <v>0.25</v>
      </c>
      <c r="H683" s="24">
        <v>250</v>
      </c>
      <c r="I683">
        <v>2019</v>
      </c>
    </row>
    <row r="684" spans="1:9">
      <c r="A684" s="3" t="s">
        <v>1931</v>
      </c>
      <c r="B684" t="s">
        <v>1932</v>
      </c>
      <c r="C684" t="s">
        <v>298</v>
      </c>
      <c r="D684" t="s">
        <v>234</v>
      </c>
      <c r="E684" t="s">
        <v>330</v>
      </c>
      <c r="F684" t="s">
        <v>3263</v>
      </c>
      <c r="G684" s="24">
        <f t="shared" si="14"/>
        <v>0.33</v>
      </c>
      <c r="H684" s="24">
        <v>330</v>
      </c>
      <c r="I684">
        <v>2019</v>
      </c>
    </row>
    <row r="685" spans="1:9">
      <c r="A685" s="3" t="s">
        <v>3648</v>
      </c>
      <c r="B685" t="s">
        <v>3760</v>
      </c>
      <c r="C685" t="s">
        <v>298</v>
      </c>
      <c r="D685" t="s">
        <v>229</v>
      </c>
      <c r="E685" t="s">
        <v>330</v>
      </c>
      <c r="F685" t="s">
        <v>3234</v>
      </c>
      <c r="G685" s="24">
        <f t="shared" si="14"/>
        <v>0.33346923076923074</v>
      </c>
      <c r="H685">
        <v>333.46923076923076</v>
      </c>
      <c r="I685">
        <v>2019</v>
      </c>
    </row>
    <row r="686" spans="1:9">
      <c r="A686" s="3" t="s">
        <v>1933</v>
      </c>
      <c r="B686" t="s">
        <v>1932</v>
      </c>
      <c r="C686" t="s">
        <v>298</v>
      </c>
      <c r="D686" t="s">
        <v>234</v>
      </c>
      <c r="E686" t="s">
        <v>330</v>
      </c>
      <c r="F686" t="s">
        <v>3263</v>
      </c>
      <c r="G686" s="24">
        <f t="shared" si="14"/>
        <v>0.39600000000000002</v>
      </c>
      <c r="H686" s="24">
        <v>396</v>
      </c>
      <c r="I686">
        <v>2019</v>
      </c>
    </row>
    <row r="687" spans="1:9">
      <c r="A687" s="3" t="s">
        <v>3649</v>
      </c>
      <c r="B687" t="s">
        <v>3760</v>
      </c>
      <c r="C687" t="s">
        <v>298</v>
      </c>
      <c r="D687" t="s">
        <v>229</v>
      </c>
      <c r="E687" t="s">
        <v>330</v>
      </c>
      <c r="F687" t="s">
        <v>3234</v>
      </c>
      <c r="G687" s="24">
        <f t="shared" si="14"/>
        <v>0.41046923076923075</v>
      </c>
      <c r="H687">
        <v>410.46923076923076</v>
      </c>
      <c r="I687">
        <v>2019</v>
      </c>
    </row>
    <row r="688" spans="1:9">
      <c r="A688" s="3" t="s">
        <v>2603</v>
      </c>
      <c r="B688" t="s">
        <v>548</v>
      </c>
      <c r="C688" t="s">
        <v>298</v>
      </c>
      <c r="D688" t="s">
        <v>229</v>
      </c>
      <c r="E688" t="s">
        <v>330</v>
      </c>
      <c r="F688" t="s">
        <v>3430</v>
      </c>
      <c r="G688" s="24">
        <f t="shared" si="14"/>
        <v>0.51839999999999997</v>
      </c>
      <c r="H688" s="24">
        <v>518.4</v>
      </c>
      <c r="I688">
        <v>2019</v>
      </c>
    </row>
    <row r="689" spans="1:9">
      <c r="A689" s="3" t="s">
        <v>1984</v>
      </c>
      <c r="B689" t="s">
        <v>1551</v>
      </c>
      <c r="C689" t="s">
        <v>298</v>
      </c>
      <c r="D689" t="s">
        <v>234</v>
      </c>
      <c r="E689" t="s">
        <v>330</v>
      </c>
      <c r="F689" t="s">
        <v>3282</v>
      </c>
      <c r="G689" s="24">
        <f t="shared" si="14"/>
        <v>0.9</v>
      </c>
      <c r="H689" s="24">
        <v>900</v>
      </c>
      <c r="I689">
        <v>2019</v>
      </c>
    </row>
    <row r="690" spans="1:9">
      <c r="A690" s="3" t="s">
        <v>1767</v>
      </c>
      <c r="B690" t="s">
        <v>379</v>
      </c>
      <c r="C690" t="s">
        <v>298</v>
      </c>
      <c r="D690" t="s">
        <v>166</v>
      </c>
      <c r="E690" t="s">
        <v>330</v>
      </c>
      <c r="F690" t="s">
        <v>3026</v>
      </c>
      <c r="G690" s="24">
        <f t="shared" si="14"/>
        <v>1.0838153846153846</v>
      </c>
      <c r="H690" s="24">
        <v>1083.8153846153846</v>
      </c>
      <c r="I690">
        <v>2019</v>
      </c>
    </row>
    <row r="691" spans="1:9">
      <c r="A691" s="3" t="s">
        <v>1983</v>
      </c>
      <c r="B691" t="s">
        <v>1211</v>
      </c>
      <c r="C691" t="s">
        <v>298</v>
      </c>
      <c r="D691" t="s">
        <v>229</v>
      </c>
      <c r="E691" t="s">
        <v>330</v>
      </c>
      <c r="F691" t="s">
        <v>3247</v>
      </c>
      <c r="G691" s="24">
        <f t="shared" si="14"/>
        <v>1.2092000000000001</v>
      </c>
      <c r="H691" s="24">
        <v>1209.2</v>
      </c>
      <c r="I691">
        <v>2019</v>
      </c>
    </row>
    <row r="692" spans="1:9">
      <c r="A692" s="3" t="s">
        <v>1550</v>
      </c>
      <c r="B692" t="s">
        <v>1551</v>
      </c>
      <c r="C692" t="s">
        <v>298</v>
      </c>
      <c r="D692" t="s">
        <v>150</v>
      </c>
      <c r="E692" t="s">
        <v>330</v>
      </c>
      <c r="F692" t="s">
        <v>3102</v>
      </c>
      <c r="G692" s="24">
        <f t="shared" si="14"/>
        <v>1.4388299999999998</v>
      </c>
      <c r="H692" s="24">
        <v>1438.83</v>
      </c>
      <c r="I692">
        <v>2019</v>
      </c>
    </row>
    <row r="693" spans="1:9">
      <c r="A693" s="3" t="s">
        <v>1980</v>
      </c>
      <c r="B693" t="s">
        <v>1558</v>
      </c>
      <c r="C693" t="s">
        <v>298</v>
      </c>
      <c r="D693" t="s">
        <v>234</v>
      </c>
      <c r="E693" t="s">
        <v>330</v>
      </c>
      <c r="F693" t="s">
        <v>3281</v>
      </c>
      <c r="G693" s="24">
        <f t="shared" si="14"/>
        <v>1.9339999999999999</v>
      </c>
      <c r="H693" s="24">
        <v>1934</v>
      </c>
      <c r="I693">
        <v>2019</v>
      </c>
    </row>
    <row r="694" spans="1:9">
      <c r="A694" s="3" t="s">
        <v>1446</v>
      </c>
      <c r="B694" t="s">
        <v>1447</v>
      </c>
      <c r="C694" t="s">
        <v>298</v>
      </c>
      <c r="D694" t="s">
        <v>166</v>
      </c>
      <c r="E694" t="s">
        <v>330</v>
      </c>
      <c r="F694" t="s">
        <v>3197</v>
      </c>
      <c r="G694" s="24">
        <f t="shared" si="14"/>
        <v>2.0792076923076919</v>
      </c>
      <c r="H694" s="24">
        <v>2079.207692307692</v>
      </c>
      <c r="I694">
        <v>2019</v>
      </c>
    </row>
    <row r="695" spans="1:9">
      <c r="A695" s="3" t="s">
        <v>1763</v>
      </c>
      <c r="B695" t="s">
        <v>603</v>
      </c>
      <c r="C695" t="s">
        <v>298</v>
      </c>
      <c r="D695" t="s">
        <v>224</v>
      </c>
      <c r="E695" t="s">
        <v>330</v>
      </c>
      <c r="F695" t="s">
        <v>3033</v>
      </c>
      <c r="G695" s="24">
        <f t="shared" si="14"/>
        <v>2.1267692307692307</v>
      </c>
      <c r="H695" s="24">
        <v>2126.7692307692309</v>
      </c>
      <c r="I695">
        <v>2019</v>
      </c>
    </row>
    <row r="696" spans="1:9">
      <c r="A696" s="3" t="s">
        <v>1764</v>
      </c>
      <c r="B696" t="s">
        <v>562</v>
      </c>
      <c r="C696" t="s">
        <v>298</v>
      </c>
      <c r="D696" t="s">
        <v>224</v>
      </c>
      <c r="E696" t="s">
        <v>330</v>
      </c>
      <c r="F696" t="s">
        <v>3239</v>
      </c>
      <c r="G696" s="24">
        <f t="shared" si="14"/>
        <v>2.1864615384615385</v>
      </c>
      <c r="H696" s="24">
        <v>2186.4615384615386</v>
      </c>
      <c r="I696">
        <v>2019</v>
      </c>
    </row>
    <row r="697" spans="1:9">
      <c r="A697" s="3" t="s">
        <v>1761</v>
      </c>
      <c r="B697" t="s">
        <v>1762</v>
      </c>
      <c r="C697" t="s">
        <v>298</v>
      </c>
      <c r="D697" t="s">
        <v>247</v>
      </c>
      <c r="E697" t="s">
        <v>332</v>
      </c>
      <c r="F697" t="s">
        <v>3238</v>
      </c>
      <c r="G697" s="24">
        <f t="shared" si="14"/>
        <v>2.2615384615384615</v>
      </c>
      <c r="H697" s="24">
        <v>2261.5384615384614</v>
      </c>
      <c r="I697">
        <v>2019</v>
      </c>
    </row>
    <row r="698" spans="1:9">
      <c r="A698" s="3" t="s">
        <v>1968</v>
      </c>
      <c r="B698" t="s">
        <v>574</v>
      </c>
      <c r="C698" t="s">
        <v>298</v>
      </c>
      <c r="D698" t="s">
        <v>229</v>
      </c>
      <c r="E698" t="s">
        <v>330</v>
      </c>
      <c r="F698" t="s">
        <v>3277</v>
      </c>
      <c r="G698" s="24">
        <f t="shared" si="14"/>
        <v>2.706</v>
      </c>
      <c r="H698" s="24">
        <v>2706</v>
      </c>
      <c r="I698">
        <v>2019</v>
      </c>
    </row>
    <row r="699" spans="1:9">
      <c r="A699" s="3" t="s">
        <v>1982</v>
      </c>
      <c r="B699" t="s">
        <v>1211</v>
      </c>
      <c r="C699" t="s">
        <v>298</v>
      </c>
      <c r="D699" t="s">
        <v>229</v>
      </c>
      <c r="E699" t="s">
        <v>330</v>
      </c>
      <c r="F699" t="s">
        <v>3247</v>
      </c>
      <c r="G699" s="24">
        <f t="shared" si="14"/>
        <v>2.8195999999999999</v>
      </c>
      <c r="H699" s="24">
        <v>2819.6</v>
      </c>
      <c r="I699">
        <v>2019</v>
      </c>
    </row>
    <row r="700" spans="1:9">
      <c r="A700" s="3" t="s">
        <v>1946</v>
      </c>
      <c r="B700" t="s">
        <v>1939</v>
      </c>
      <c r="C700" t="s">
        <v>298</v>
      </c>
      <c r="D700" t="s">
        <v>230</v>
      </c>
      <c r="E700" t="s">
        <v>330</v>
      </c>
      <c r="F700" t="s">
        <v>3269</v>
      </c>
      <c r="G700" s="24">
        <f t="shared" si="14"/>
        <v>3</v>
      </c>
      <c r="H700" s="24">
        <v>3000</v>
      </c>
      <c r="I700">
        <v>2019</v>
      </c>
    </row>
    <row r="701" spans="1:9">
      <c r="A701" s="3" t="s">
        <v>1165</v>
      </c>
      <c r="B701" t="s">
        <v>1166</v>
      </c>
      <c r="C701" t="s">
        <v>298</v>
      </c>
      <c r="D701" t="s">
        <v>56</v>
      </c>
      <c r="E701" t="s">
        <v>332</v>
      </c>
      <c r="F701" t="s">
        <v>3141</v>
      </c>
      <c r="G701" s="24">
        <f t="shared" si="14"/>
        <v>3.28</v>
      </c>
      <c r="H701" s="24">
        <v>3280</v>
      </c>
      <c r="I701">
        <v>2019</v>
      </c>
    </row>
    <row r="702" spans="1:9">
      <c r="A702" s="3" t="s">
        <v>1552</v>
      </c>
      <c r="B702" t="s">
        <v>574</v>
      </c>
      <c r="C702" t="s">
        <v>298</v>
      </c>
      <c r="D702" t="s">
        <v>224</v>
      </c>
      <c r="E702" t="s">
        <v>330</v>
      </c>
      <c r="F702" t="s">
        <v>3102</v>
      </c>
      <c r="G702" s="24">
        <f t="shared" si="14"/>
        <v>3.3244199999999999</v>
      </c>
      <c r="H702" s="24">
        <v>3324.42</v>
      </c>
      <c r="I702">
        <v>2019</v>
      </c>
    </row>
    <row r="703" spans="1:9">
      <c r="A703" s="3" t="s">
        <v>1947</v>
      </c>
      <c r="B703" t="s">
        <v>1083</v>
      </c>
      <c r="C703" t="s">
        <v>298</v>
      </c>
      <c r="D703" t="s">
        <v>230</v>
      </c>
      <c r="E703" t="s">
        <v>330</v>
      </c>
      <c r="F703" t="s">
        <v>3247</v>
      </c>
      <c r="G703" s="24">
        <f t="shared" si="14"/>
        <v>3.5198</v>
      </c>
      <c r="H703" s="24">
        <v>3519.8</v>
      </c>
      <c r="I703">
        <v>2019</v>
      </c>
    </row>
    <row r="704" spans="1:9">
      <c r="A704" s="3" t="s">
        <v>1759</v>
      </c>
      <c r="B704" t="s">
        <v>1760</v>
      </c>
      <c r="C704" t="s">
        <v>298</v>
      </c>
      <c r="D704" t="s">
        <v>248</v>
      </c>
      <c r="E704" t="s">
        <v>332</v>
      </c>
      <c r="F704" t="s">
        <v>3238</v>
      </c>
      <c r="G704" s="24">
        <f t="shared" si="14"/>
        <v>3.6960000000000002</v>
      </c>
      <c r="H704" s="24">
        <v>3696</v>
      </c>
      <c r="I704">
        <v>2019</v>
      </c>
    </row>
    <row r="705" spans="1:9">
      <c r="A705" s="3" t="s">
        <v>1765</v>
      </c>
      <c r="B705" t="s">
        <v>1766</v>
      </c>
      <c r="C705" t="s">
        <v>298</v>
      </c>
      <c r="D705" t="s">
        <v>249</v>
      </c>
      <c r="E705" t="s">
        <v>332</v>
      </c>
      <c r="F705" t="s">
        <v>3240</v>
      </c>
      <c r="G705" s="24">
        <f t="shared" si="14"/>
        <v>3.8610000000000002</v>
      </c>
      <c r="H705" s="24">
        <v>3861</v>
      </c>
      <c r="I705">
        <v>2019</v>
      </c>
    </row>
    <row r="706" spans="1:9">
      <c r="A706" s="3" t="s">
        <v>1944</v>
      </c>
      <c r="B706" t="s">
        <v>1945</v>
      </c>
      <c r="C706" t="s">
        <v>298</v>
      </c>
      <c r="D706" t="s">
        <v>234</v>
      </c>
      <c r="E706" t="s">
        <v>330</v>
      </c>
      <c r="F706" t="s">
        <v>3268</v>
      </c>
      <c r="G706" s="24">
        <f t="shared" si="14"/>
        <v>4.32</v>
      </c>
      <c r="H706" s="24">
        <v>4320</v>
      </c>
      <c r="I706">
        <v>2019</v>
      </c>
    </row>
    <row r="707" spans="1:9">
      <c r="A707" s="3" t="s">
        <v>1555</v>
      </c>
      <c r="B707" t="s">
        <v>1556</v>
      </c>
      <c r="C707" t="s">
        <v>298</v>
      </c>
      <c r="D707" t="s">
        <v>150</v>
      </c>
      <c r="E707" t="s">
        <v>330</v>
      </c>
      <c r="F707" t="s">
        <v>3102</v>
      </c>
      <c r="G707" s="24">
        <f t="shared" si="14"/>
        <v>4.74336</v>
      </c>
      <c r="H707" s="24">
        <v>4743.3599999999997</v>
      </c>
      <c r="I707">
        <v>2019</v>
      </c>
    </row>
    <row r="708" spans="1:9">
      <c r="A708" s="3" t="s">
        <v>1978</v>
      </c>
      <c r="B708" t="s">
        <v>1979</v>
      </c>
      <c r="C708" t="s">
        <v>298</v>
      </c>
      <c r="D708" t="s">
        <v>230</v>
      </c>
      <c r="E708" t="s">
        <v>330</v>
      </c>
      <c r="F708" t="s">
        <v>3280</v>
      </c>
      <c r="G708" s="24">
        <f t="shared" si="14"/>
        <v>4.92</v>
      </c>
      <c r="H708" s="24">
        <v>4920</v>
      </c>
      <c r="I708">
        <v>2019</v>
      </c>
    </row>
    <row r="709" spans="1:9">
      <c r="A709" s="3" t="s">
        <v>1940</v>
      </c>
      <c r="B709" t="s">
        <v>1558</v>
      </c>
      <c r="C709" t="s">
        <v>298</v>
      </c>
      <c r="D709" t="s">
        <v>234</v>
      </c>
      <c r="E709" t="s">
        <v>330</v>
      </c>
      <c r="F709" t="s">
        <v>3266</v>
      </c>
      <c r="G709" s="24">
        <f t="shared" si="14"/>
        <v>4.95</v>
      </c>
      <c r="H709" s="24">
        <v>4950</v>
      </c>
      <c r="I709">
        <v>2019</v>
      </c>
    </row>
    <row r="710" spans="1:9">
      <c r="A710" s="3" t="s">
        <v>1942</v>
      </c>
      <c r="B710" t="s">
        <v>1943</v>
      </c>
      <c r="C710" t="s">
        <v>298</v>
      </c>
      <c r="D710" t="s">
        <v>234</v>
      </c>
      <c r="E710" t="s">
        <v>330</v>
      </c>
      <c r="F710" t="s">
        <v>3267</v>
      </c>
      <c r="G710" s="24">
        <f t="shared" si="14"/>
        <v>4.95</v>
      </c>
      <c r="H710" s="24">
        <v>4950</v>
      </c>
      <c r="I710">
        <v>2019</v>
      </c>
    </row>
    <row r="711" spans="1:9">
      <c r="A711" s="3" t="s">
        <v>1981</v>
      </c>
      <c r="B711" t="s">
        <v>1554</v>
      </c>
      <c r="C711" t="s">
        <v>298</v>
      </c>
      <c r="D711" t="s">
        <v>234</v>
      </c>
      <c r="E711" t="s">
        <v>330</v>
      </c>
      <c r="F711" t="s">
        <v>3282</v>
      </c>
      <c r="G711" s="24">
        <f t="shared" si="14"/>
        <v>4.95</v>
      </c>
      <c r="H711" s="24">
        <v>4950</v>
      </c>
      <c r="I711">
        <v>2019</v>
      </c>
    </row>
    <row r="712" spans="1:9">
      <c r="A712" s="3" t="s">
        <v>1938</v>
      </c>
      <c r="B712" t="s">
        <v>1939</v>
      </c>
      <c r="C712" t="s">
        <v>298</v>
      </c>
      <c r="D712" t="s">
        <v>230</v>
      </c>
      <c r="E712" t="s">
        <v>330</v>
      </c>
      <c r="F712" t="s">
        <v>3260</v>
      </c>
      <c r="G712" s="24">
        <f t="shared" si="14"/>
        <v>4.9800000000000004</v>
      </c>
      <c r="H712" s="24">
        <v>4980</v>
      </c>
      <c r="I712">
        <v>2019</v>
      </c>
    </row>
    <row r="713" spans="1:9">
      <c r="A713" s="3" t="s">
        <v>370</v>
      </c>
      <c r="B713" t="s">
        <v>1766</v>
      </c>
      <c r="C713" t="s">
        <v>298</v>
      </c>
      <c r="D713" t="s">
        <v>367</v>
      </c>
      <c r="E713" t="s">
        <v>332</v>
      </c>
      <c r="F713" t="s">
        <v>3021</v>
      </c>
      <c r="G713" s="24">
        <f t="shared" si="14"/>
        <v>5</v>
      </c>
      <c r="H713" s="24">
        <v>5000</v>
      </c>
      <c r="I713">
        <v>2019</v>
      </c>
    </row>
    <row r="714" spans="1:9">
      <c r="A714" s="3" t="s">
        <v>1553</v>
      </c>
      <c r="B714" t="s">
        <v>1554</v>
      </c>
      <c r="C714" t="s">
        <v>298</v>
      </c>
      <c r="D714" t="s">
        <v>150</v>
      </c>
      <c r="E714" t="s">
        <v>330</v>
      </c>
      <c r="F714" t="s">
        <v>3102</v>
      </c>
      <c r="G714" s="24">
        <f t="shared" si="14"/>
        <v>6.3719999999999999</v>
      </c>
      <c r="H714" s="24">
        <v>6372</v>
      </c>
      <c r="I714">
        <v>2019</v>
      </c>
    </row>
    <row r="715" spans="1:9">
      <c r="A715" s="3" t="s">
        <v>1559</v>
      </c>
      <c r="B715" t="s">
        <v>1560</v>
      </c>
      <c r="C715" t="s">
        <v>298</v>
      </c>
      <c r="D715" t="s">
        <v>150</v>
      </c>
      <c r="E715" t="s">
        <v>330</v>
      </c>
      <c r="F715" t="s">
        <v>3102</v>
      </c>
      <c r="G715" s="24">
        <f t="shared" si="14"/>
        <v>6.8849999999999998</v>
      </c>
      <c r="H715" s="24">
        <v>6885</v>
      </c>
      <c r="I715">
        <v>2019</v>
      </c>
    </row>
    <row r="716" spans="1:9">
      <c r="A716" s="3" t="s">
        <v>1561</v>
      </c>
      <c r="B716" t="s">
        <v>1560</v>
      </c>
      <c r="C716" t="s">
        <v>298</v>
      </c>
      <c r="D716" t="s">
        <v>150</v>
      </c>
      <c r="E716" t="s">
        <v>330</v>
      </c>
      <c r="F716" t="s">
        <v>3102</v>
      </c>
      <c r="G716" s="24">
        <f t="shared" si="14"/>
        <v>6.8849999999999998</v>
      </c>
      <c r="H716" s="24">
        <v>6885</v>
      </c>
      <c r="I716">
        <v>2019</v>
      </c>
    </row>
    <row r="717" spans="1:9">
      <c r="A717" s="3" t="s">
        <v>1562</v>
      </c>
      <c r="B717" t="s">
        <v>1560</v>
      </c>
      <c r="C717" t="s">
        <v>298</v>
      </c>
      <c r="D717" t="s">
        <v>150</v>
      </c>
      <c r="E717" t="s">
        <v>330</v>
      </c>
      <c r="F717" t="s">
        <v>3102</v>
      </c>
      <c r="G717" s="24">
        <f t="shared" si="14"/>
        <v>6.8849999999999998</v>
      </c>
      <c r="H717" s="24">
        <v>6885</v>
      </c>
      <c r="I717">
        <v>2019</v>
      </c>
    </row>
    <row r="718" spans="1:9">
      <c r="A718" s="3" t="s">
        <v>1557</v>
      </c>
      <c r="B718" t="s">
        <v>1558</v>
      </c>
      <c r="C718" t="s">
        <v>298</v>
      </c>
      <c r="D718" t="s">
        <v>150</v>
      </c>
      <c r="E718" t="s">
        <v>330</v>
      </c>
      <c r="F718" t="s">
        <v>3102</v>
      </c>
      <c r="G718" s="24">
        <f t="shared" si="14"/>
        <v>7.1280000000000001</v>
      </c>
      <c r="H718" s="24">
        <v>7128</v>
      </c>
      <c r="I718">
        <v>2019</v>
      </c>
    </row>
    <row r="719" spans="1:9">
      <c r="A719" s="3" t="s">
        <v>2544</v>
      </c>
      <c r="B719" t="s">
        <v>1449</v>
      </c>
      <c r="C719" t="s">
        <v>298</v>
      </c>
      <c r="D719" t="s">
        <v>229</v>
      </c>
      <c r="E719" t="s">
        <v>330</v>
      </c>
      <c r="F719" t="s">
        <v>3418</v>
      </c>
      <c r="G719" s="24">
        <f t="shared" si="14"/>
        <v>3.7999999999999999E-2</v>
      </c>
      <c r="H719" s="24">
        <v>38</v>
      </c>
      <c r="I719">
        <v>2020</v>
      </c>
    </row>
    <row r="720" spans="1:9">
      <c r="A720" s="3" t="s">
        <v>2057</v>
      </c>
      <c r="B720" t="s">
        <v>1937</v>
      </c>
      <c r="C720" t="s">
        <v>298</v>
      </c>
      <c r="D720" t="s">
        <v>229</v>
      </c>
      <c r="E720" t="s">
        <v>330</v>
      </c>
      <c r="F720" t="s">
        <v>3265</v>
      </c>
      <c r="G720" s="24">
        <f t="shared" si="14"/>
        <v>4.3999999999999997E-2</v>
      </c>
      <c r="H720" s="24">
        <v>44</v>
      </c>
      <c r="I720">
        <v>2020</v>
      </c>
    </row>
    <row r="721" spans="1:9">
      <c r="A721" s="3" t="s">
        <v>2067</v>
      </c>
      <c r="B721" t="s">
        <v>619</v>
      </c>
      <c r="C721" t="s">
        <v>298</v>
      </c>
      <c r="D721" t="s">
        <v>229</v>
      </c>
      <c r="E721" t="s">
        <v>330</v>
      </c>
      <c r="F721" t="s">
        <v>3265</v>
      </c>
      <c r="G721" s="24">
        <f t="shared" si="14"/>
        <v>5.6000000000000001E-2</v>
      </c>
      <c r="H721" s="24">
        <v>56</v>
      </c>
      <c r="I721">
        <v>2020</v>
      </c>
    </row>
    <row r="722" spans="1:9">
      <c r="A722" s="3" t="s">
        <v>2324</v>
      </c>
      <c r="B722" t="s">
        <v>619</v>
      </c>
      <c r="C722" t="s">
        <v>298</v>
      </c>
      <c r="D722" t="s">
        <v>229</v>
      </c>
      <c r="E722" t="s">
        <v>330</v>
      </c>
      <c r="F722" t="s">
        <v>3265</v>
      </c>
      <c r="G722" s="24">
        <f t="shared" si="14"/>
        <v>5.8000000000000003E-2</v>
      </c>
      <c r="H722" s="24">
        <v>58</v>
      </c>
      <c r="I722">
        <v>2020</v>
      </c>
    </row>
    <row r="723" spans="1:9">
      <c r="A723" s="3" t="s">
        <v>2035</v>
      </c>
      <c r="B723" t="s">
        <v>2036</v>
      </c>
      <c r="C723" t="s">
        <v>298</v>
      </c>
      <c r="D723" t="s">
        <v>234</v>
      </c>
      <c r="E723" t="s">
        <v>330</v>
      </c>
      <c r="F723" t="s">
        <v>3301</v>
      </c>
      <c r="G723" s="24">
        <f t="shared" si="14"/>
        <v>7.2999999999999995E-2</v>
      </c>
      <c r="H723" s="24">
        <v>73</v>
      </c>
      <c r="I723">
        <v>2020</v>
      </c>
    </row>
    <row r="724" spans="1:9">
      <c r="A724" s="3" t="s">
        <v>2605</v>
      </c>
      <c r="B724" t="s">
        <v>2319</v>
      </c>
      <c r="C724" t="s">
        <v>298</v>
      </c>
      <c r="D724" t="s">
        <v>229</v>
      </c>
      <c r="E724" t="s">
        <v>330</v>
      </c>
      <c r="F724" t="s">
        <v>3262</v>
      </c>
      <c r="G724" s="24">
        <f t="shared" si="14"/>
        <v>7.4584615384615374E-2</v>
      </c>
      <c r="H724" s="24">
        <v>74.584615384615375</v>
      </c>
      <c r="I724">
        <v>2020</v>
      </c>
    </row>
    <row r="725" spans="1:9">
      <c r="A725" s="3" t="s">
        <v>2045</v>
      </c>
      <c r="B725" t="s">
        <v>2027</v>
      </c>
      <c r="C725" t="s">
        <v>298</v>
      </c>
      <c r="D725" t="s">
        <v>229</v>
      </c>
      <c r="E725" t="s">
        <v>330</v>
      </c>
      <c r="F725" t="s">
        <v>3283</v>
      </c>
      <c r="G725" s="24">
        <f t="shared" si="14"/>
        <v>0.1</v>
      </c>
      <c r="H725" s="24">
        <v>100</v>
      </c>
      <c r="I725">
        <v>2020</v>
      </c>
    </row>
    <row r="726" spans="1:9">
      <c r="A726" s="3" t="s">
        <v>2026</v>
      </c>
      <c r="B726" t="s">
        <v>2027</v>
      </c>
      <c r="C726" t="s">
        <v>298</v>
      </c>
      <c r="D726" t="s">
        <v>229</v>
      </c>
      <c r="E726" t="s">
        <v>330</v>
      </c>
      <c r="F726" t="s">
        <v>3299</v>
      </c>
      <c r="G726" s="24">
        <f t="shared" si="14"/>
        <v>0.13319999999999999</v>
      </c>
      <c r="H726" s="24">
        <v>133.19999999999999</v>
      </c>
      <c r="I726">
        <v>2020</v>
      </c>
    </row>
    <row r="727" spans="1:9">
      <c r="A727" s="3" t="s">
        <v>2318</v>
      </c>
      <c r="B727" t="s">
        <v>2319</v>
      </c>
      <c r="C727" t="s">
        <v>298</v>
      </c>
      <c r="D727" t="s">
        <v>229</v>
      </c>
      <c r="E727" t="s">
        <v>330</v>
      </c>
      <c r="F727" t="s">
        <v>3380</v>
      </c>
      <c r="G727" s="24">
        <f t="shared" si="14"/>
        <v>0.13319999999999999</v>
      </c>
      <c r="H727" s="24">
        <v>133.19999999999999</v>
      </c>
      <c r="I727">
        <v>2020</v>
      </c>
    </row>
    <row r="728" spans="1:9">
      <c r="A728" s="3" t="s">
        <v>1986</v>
      </c>
      <c r="B728" t="s">
        <v>1987</v>
      </c>
      <c r="C728" t="s">
        <v>298</v>
      </c>
      <c r="D728" t="s">
        <v>234</v>
      </c>
      <c r="E728" t="s">
        <v>330</v>
      </c>
      <c r="F728" t="s">
        <v>3283</v>
      </c>
      <c r="G728" s="24">
        <f t="shared" si="14"/>
        <v>0.18</v>
      </c>
      <c r="H728" s="24">
        <v>180</v>
      </c>
      <c r="I728">
        <v>2020</v>
      </c>
    </row>
    <row r="729" spans="1:9">
      <c r="A729" s="3" t="s">
        <v>2052</v>
      </c>
      <c r="B729" t="s">
        <v>2053</v>
      </c>
      <c r="C729" t="s">
        <v>298</v>
      </c>
      <c r="D729" t="s">
        <v>229</v>
      </c>
      <c r="E729" t="s">
        <v>330</v>
      </c>
      <c r="F729" t="s">
        <v>3310</v>
      </c>
      <c r="G729" s="24">
        <f t="shared" si="14"/>
        <v>0.18</v>
      </c>
      <c r="H729" s="24">
        <v>180</v>
      </c>
      <c r="I729">
        <v>2020</v>
      </c>
    </row>
    <row r="730" spans="1:9">
      <c r="A730" s="3" t="s">
        <v>2606</v>
      </c>
      <c r="B730" t="s">
        <v>1083</v>
      </c>
      <c r="C730" t="s">
        <v>298</v>
      </c>
      <c r="D730" t="s">
        <v>230</v>
      </c>
      <c r="E730" t="s">
        <v>330</v>
      </c>
      <c r="F730" t="s">
        <v>3432</v>
      </c>
      <c r="G730" s="24">
        <f t="shared" si="14"/>
        <v>0.18046153846153845</v>
      </c>
      <c r="H730" s="24">
        <v>180.46153846153845</v>
      </c>
      <c r="I730">
        <v>2020</v>
      </c>
    </row>
    <row r="731" spans="1:9">
      <c r="A731" s="3" t="s">
        <v>2315</v>
      </c>
      <c r="B731" t="s">
        <v>600</v>
      </c>
      <c r="C731" t="s">
        <v>298</v>
      </c>
      <c r="D731" t="s">
        <v>229</v>
      </c>
      <c r="E731" t="s">
        <v>330</v>
      </c>
      <c r="F731" t="s">
        <v>3378</v>
      </c>
      <c r="G731" s="24">
        <f t="shared" si="14"/>
        <v>0.19980000000000001</v>
      </c>
      <c r="H731" s="24">
        <v>199.8</v>
      </c>
      <c r="I731">
        <v>2020</v>
      </c>
    </row>
    <row r="732" spans="1:9">
      <c r="A732" s="3" t="s">
        <v>2070</v>
      </c>
      <c r="B732" t="s">
        <v>2071</v>
      </c>
      <c r="C732" t="s">
        <v>298</v>
      </c>
      <c r="D732" t="s">
        <v>234</v>
      </c>
      <c r="E732" t="s">
        <v>330</v>
      </c>
      <c r="F732" t="s">
        <v>3278</v>
      </c>
      <c r="G732" s="24">
        <f t="shared" si="14"/>
        <v>0.23300000000000001</v>
      </c>
      <c r="H732" s="24">
        <v>233</v>
      </c>
      <c r="I732">
        <v>2020</v>
      </c>
    </row>
    <row r="733" spans="1:9">
      <c r="A733" s="3" t="s">
        <v>2333</v>
      </c>
      <c r="B733" t="s">
        <v>2036</v>
      </c>
      <c r="C733" t="s">
        <v>298</v>
      </c>
      <c r="D733" t="s">
        <v>234</v>
      </c>
      <c r="E733" t="s">
        <v>330</v>
      </c>
      <c r="F733" t="s">
        <v>3289</v>
      </c>
      <c r="G733" s="24">
        <f t="shared" si="14"/>
        <v>0.23330000000000001</v>
      </c>
      <c r="H733" s="24">
        <v>233.3</v>
      </c>
      <c r="I733">
        <v>2020</v>
      </c>
    </row>
    <row r="734" spans="1:9">
      <c r="A734" s="3" t="s">
        <v>2607</v>
      </c>
      <c r="B734" t="s">
        <v>2608</v>
      </c>
      <c r="C734" t="s">
        <v>298</v>
      </c>
      <c r="D734" t="s">
        <v>229</v>
      </c>
      <c r="E734" t="s">
        <v>330</v>
      </c>
      <c r="F734" t="s">
        <v>3433</v>
      </c>
      <c r="G734" s="24">
        <f t="shared" si="14"/>
        <v>0.23455384615384617</v>
      </c>
      <c r="H734" s="24">
        <v>234.55384615384617</v>
      </c>
      <c r="I734">
        <v>2020</v>
      </c>
    </row>
    <row r="735" spans="1:9">
      <c r="A735" s="3" t="s">
        <v>1998</v>
      </c>
      <c r="B735" t="s">
        <v>642</v>
      </c>
      <c r="C735" t="s">
        <v>298</v>
      </c>
      <c r="D735" t="s">
        <v>230</v>
      </c>
      <c r="E735" t="s">
        <v>330</v>
      </c>
      <c r="F735" t="s">
        <v>3286</v>
      </c>
      <c r="G735" s="24">
        <f t="shared" si="14"/>
        <v>0.24</v>
      </c>
      <c r="H735" s="24">
        <v>240</v>
      </c>
      <c r="I735">
        <v>2020</v>
      </c>
    </row>
    <row r="736" spans="1:9">
      <c r="A736" s="3" t="s">
        <v>2047</v>
      </c>
      <c r="B736" t="s">
        <v>483</v>
      </c>
      <c r="C736" t="s">
        <v>298</v>
      </c>
      <c r="D736" t="s">
        <v>234</v>
      </c>
      <c r="E736" t="s">
        <v>330</v>
      </c>
      <c r="F736" t="s">
        <v>3308</v>
      </c>
      <c r="G736" s="24">
        <f t="shared" si="14"/>
        <v>0.247</v>
      </c>
      <c r="H736" s="24">
        <v>247</v>
      </c>
      <c r="I736">
        <v>2020</v>
      </c>
    </row>
    <row r="737" spans="1:9">
      <c r="A737" s="3" t="s">
        <v>2316</v>
      </c>
      <c r="B737" t="s">
        <v>2071</v>
      </c>
      <c r="C737" t="s">
        <v>298</v>
      </c>
      <c r="D737" t="s">
        <v>234</v>
      </c>
      <c r="E737" t="s">
        <v>330</v>
      </c>
      <c r="F737" t="s">
        <v>3379</v>
      </c>
      <c r="G737" s="24">
        <f t="shared" si="14"/>
        <v>0.24759999999999999</v>
      </c>
      <c r="H737" s="24">
        <v>247.6</v>
      </c>
      <c r="I737">
        <v>2020</v>
      </c>
    </row>
    <row r="738" spans="1:9">
      <c r="A738" s="3" t="s">
        <v>2037</v>
      </c>
      <c r="B738" t="s">
        <v>1912</v>
      </c>
      <c r="C738" t="s">
        <v>298</v>
      </c>
      <c r="D738" t="s">
        <v>234</v>
      </c>
      <c r="E738" t="s">
        <v>330</v>
      </c>
      <c r="F738" t="s">
        <v>3256</v>
      </c>
      <c r="G738" s="24">
        <f t="shared" si="14"/>
        <v>0.25</v>
      </c>
      <c r="H738" s="24">
        <v>250</v>
      </c>
      <c r="I738">
        <v>2020</v>
      </c>
    </row>
    <row r="739" spans="1:9">
      <c r="A739" s="3" t="s">
        <v>2061</v>
      </c>
      <c r="B739" t="s">
        <v>1912</v>
      </c>
      <c r="C739" t="s">
        <v>298</v>
      </c>
      <c r="D739" t="s">
        <v>234</v>
      </c>
      <c r="E739" t="s">
        <v>330</v>
      </c>
      <c r="F739" t="s">
        <v>3256</v>
      </c>
      <c r="G739" s="24">
        <f t="shared" si="14"/>
        <v>0.25</v>
      </c>
      <c r="H739" s="24">
        <v>250</v>
      </c>
      <c r="I739">
        <v>2020</v>
      </c>
    </row>
    <row r="740" spans="1:9">
      <c r="A740" s="3" t="s">
        <v>2320</v>
      </c>
      <c r="B740" t="s">
        <v>1500</v>
      </c>
      <c r="C740" t="s">
        <v>298</v>
      </c>
      <c r="D740" t="s">
        <v>229</v>
      </c>
      <c r="E740" t="s">
        <v>330</v>
      </c>
      <c r="F740" t="s">
        <v>3381</v>
      </c>
      <c r="G740" s="24">
        <f t="shared" si="14"/>
        <v>0.25</v>
      </c>
      <c r="H740" s="24">
        <v>250</v>
      </c>
      <c r="I740">
        <v>2020</v>
      </c>
    </row>
    <row r="741" spans="1:9">
      <c r="A741" s="3" t="s">
        <v>2325</v>
      </c>
      <c r="B741" t="s">
        <v>1912</v>
      </c>
      <c r="C741" t="s">
        <v>298</v>
      </c>
      <c r="D741" t="s">
        <v>234</v>
      </c>
      <c r="E741" t="s">
        <v>330</v>
      </c>
      <c r="F741" t="s">
        <v>3383</v>
      </c>
      <c r="G741" s="24">
        <f t="shared" si="14"/>
        <v>0.25</v>
      </c>
      <c r="H741" s="24">
        <v>250</v>
      </c>
      <c r="I741">
        <v>2020</v>
      </c>
    </row>
    <row r="742" spans="1:9">
      <c r="A742" s="3" t="s">
        <v>2334</v>
      </c>
      <c r="B742" t="s">
        <v>1995</v>
      </c>
      <c r="C742" t="s">
        <v>298</v>
      </c>
      <c r="D742" t="s">
        <v>234</v>
      </c>
      <c r="E742" t="s">
        <v>330</v>
      </c>
      <c r="F742" t="s">
        <v>3256</v>
      </c>
      <c r="G742" s="24">
        <f t="shared" si="14"/>
        <v>0.25</v>
      </c>
      <c r="H742" s="24">
        <v>250</v>
      </c>
      <c r="I742">
        <v>2020</v>
      </c>
    </row>
    <row r="743" spans="1:9">
      <c r="A743" s="3" t="s">
        <v>2609</v>
      </c>
      <c r="B743" t="s">
        <v>2610</v>
      </c>
      <c r="C743" t="s">
        <v>298</v>
      </c>
      <c r="D743" t="s">
        <v>234</v>
      </c>
      <c r="E743" t="s">
        <v>330</v>
      </c>
      <c r="F743" t="s">
        <v>3256</v>
      </c>
      <c r="G743" s="24">
        <f t="shared" ref="G743:G806" si="15">H743/1000</f>
        <v>0.32500000000000001</v>
      </c>
      <c r="H743" s="24">
        <v>325</v>
      </c>
      <c r="I743">
        <v>2020</v>
      </c>
    </row>
    <row r="744" spans="1:9">
      <c r="A744" s="3" t="s">
        <v>1994</v>
      </c>
      <c r="B744" t="s">
        <v>1995</v>
      </c>
      <c r="C744" t="s">
        <v>298</v>
      </c>
      <c r="D744" t="s">
        <v>234</v>
      </c>
      <c r="E744" t="s">
        <v>330</v>
      </c>
      <c r="F744" t="s">
        <v>3259</v>
      </c>
      <c r="G744" s="24">
        <f t="shared" si="15"/>
        <v>0.39960000000000001</v>
      </c>
      <c r="H744" s="24">
        <v>399.6</v>
      </c>
      <c r="I744">
        <v>2020</v>
      </c>
    </row>
    <row r="745" spans="1:9">
      <c r="A745" s="3" t="s">
        <v>2046</v>
      </c>
      <c r="B745" t="s">
        <v>503</v>
      </c>
      <c r="C745" t="s">
        <v>298</v>
      </c>
      <c r="D745" t="s">
        <v>234</v>
      </c>
      <c r="E745" t="s">
        <v>330</v>
      </c>
      <c r="F745" t="s">
        <v>3307</v>
      </c>
      <c r="G745" s="24">
        <f t="shared" si="15"/>
        <v>0.433</v>
      </c>
      <c r="H745" s="24">
        <v>433</v>
      </c>
      <c r="I745">
        <v>2020</v>
      </c>
    </row>
    <row r="746" spans="1:9">
      <c r="A746" s="3" t="s">
        <v>2604</v>
      </c>
      <c r="B746" t="s">
        <v>2043</v>
      </c>
      <c r="C746" t="s">
        <v>298</v>
      </c>
      <c r="D746" t="s">
        <v>234</v>
      </c>
      <c r="E746" t="s">
        <v>330</v>
      </c>
      <c r="F746" t="s">
        <v>3431</v>
      </c>
      <c r="G746" s="24">
        <f t="shared" si="15"/>
        <v>0.44513846153846154</v>
      </c>
      <c r="H746" s="24">
        <v>445.13846153846151</v>
      </c>
      <c r="I746">
        <v>2020</v>
      </c>
    </row>
    <row r="747" spans="1:9">
      <c r="A747" s="3" t="s">
        <v>1992</v>
      </c>
      <c r="B747" t="s">
        <v>487</v>
      </c>
      <c r="C747" t="s">
        <v>298</v>
      </c>
      <c r="D747" t="s">
        <v>234</v>
      </c>
      <c r="E747" t="s">
        <v>330</v>
      </c>
      <c r="F747" t="s">
        <v>3259</v>
      </c>
      <c r="G747" s="24">
        <f t="shared" si="15"/>
        <v>0.46660000000000001</v>
      </c>
      <c r="H747" s="24">
        <v>466.6</v>
      </c>
      <c r="I747">
        <v>2020</v>
      </c>
    </row>
    <row r="748" spans="1:9">
      <c r="A748" s="3" t="s">
        <v>3651</v>
      </c>
      <c r="B748" t="s">
        <v>582</v>
      </c>
      <c r="C748" t="s">
        <v>298</v>
      </c>
      <c r="D748" t="s">
        <v>229</v>
      </c>
      <c r="E748" t="s">
        <v>330</v>
      </c>
      <c r="F748" t="s">
        <v>3234</v>
      </c>
      <c r="G748" s="24">
        <f t="shared" si="15"/>
        <v>0.53900000000000003</v>
      </c>
      <c r="H748">
        <v>539</v>
      </c>
      <c r="I748">
        <v>2020</v>
      </c>
    </row>
    <row r="749" spans="1:9">
      <c r="A749" s="3" t="s">
        <v>2058</v>
      </c>
      <c r="B749" t="s">
        <v>1932</v>
      </c>
      <c r="C749" t="s">
        <v>298</v>
      </c>
      <c r="D749" t="s">
        <v>234</v>
      </c>
      <c r="E749" t="s">
        <v>330</v>
      </c>
      <c r="F749" t="s">
        <v>3313</v>
      </c>
      <c r="G749" s="24">
        <f t="shared" si="15"/>
        <v>0.72</v>
      </c>
      <c r="H749" s="24">
        <v>720</v>
      </c>
      <c r="I749">
        <v>2020</v>
      </c>
    </row>
    <row r="750" spans="1:9">
      <c r="A750" s="3" t="s">
        <v>2020</v>
      </c>
      <c r="B750" t="s">
        <v>2021</v>
      </c>
      <c r="C750" t="s">
        <v>298</v>
      </c>
      <c r="D750" t="s">
        <v>234</v>
      </c>
      <c r="E750" t="s">
        <v>330</v>
      </c>
      <c r="F750" t="s">
        <v>3247</v>
      </c>
      <c r="G750" s="24">
        <f t="shared" si="15"/>
        <v>0.75320000000000009</v>
      </c>
      <c r="H750" s="24">
        <v>753.2</v>
      </c>
      <c r="I750">
        <v>2020</v>
      </c>
    </row>
    <row r="751" spans="1:9">
      <c r="A751" s="3" t="s">
        <v>2317</v>
      </c>
      <c r="B751" t="s">
        <v>2036</v>
      </c>
      <c r="C751" t="s">
        <v>298</v>
      </c>
      <c r="D751" t="s">
        <v>234</v>
      </c>
      <c r="E751" t="s">
        <v>330</v>
      </c>
      <c r="F751" t="s">
        <v>3289</v>
      </c>
      <c r="G751" s="24">
        <f t="shared" si="15"/>
        <v>0.81599999999999995</v>
      </c>
      <c r="H751" s="24">
        <v>816</v>
      </c>
      <c r="I751">
        <v>2020</v>
      </c>
    </row>
    <row r="752" spans="1:9">
      <c r="A752" s="3" t="s">
        <v>1996</v>
      </c>
      <c r="B752" t="s">
        <v>1997</v>
      </c>
      <c r="C752" t="s">
        <v>298</v>
      </c>
      <c r="D752" t="s">
        <v>234</v>
      </c>
      <c r="E752" t="s">
        <v>330</v>
      </c>
      <c r="F752" t="s">
        <v>3247</v>
      </c>
      <c r="G752" s="24">
        <f t="shared" si="15"/>
        <v>0.82299999999999995</v>
      </c>
      <c r="H752" s="24">
        <v>823</v>
      </c>
      <c r="I752">
        <v>2020</v>
      </c>
    </row>
    <row r="753" spans="1:9">
      <c r="A753" s="3" t="s">
        <v>2618</v>
      </c>
      <c r="B753" t="s">
        <v>381</v>
      </c>
      <c r="C753" t="s">
        <v>298</v>
      </c>
      <c r="D753" t="s">
        <v>234</v>
      </c>
      <c r="E753" t="s">
        <v>330</v>
      </c>
      <c r="F753" t="s">
        <v>3277</v>
      </c>
      <c r="G753" s="24">
        <f t="shared" si="15"/>
        <v>0.93479999999999996</v>
      </c>
      <c r="H753" s="24">
        <v>934.8</v>
      </c>
      <c r="I753">
        <v>2020</v>
      </c>
    </row>
    <row r="754" spans="1:9">
      <c r="A754" s="3" t="s">
        <v>2617</v>
      </c>
      <c r="B754" t="s">
        <v>381</v>
      </c>
      <c r="C754" t="s">
        <v>298</v>
      </c>
      <c r="D754" t="s">
        <v>234</v>
      </c>
      <c r="E754" t="s">
        <v>330</v>
      </c>
      <c r="F754" t="s">
        <v>3277</v>
      </c>
      <c r="G754" s="24">
        <f t="shared" si="15"/>
        <v>0.95517692307692303</v>
      </c>
      <c r="H754" s="24">
        <v>955.176923076923</v>
      </c>
      <c r="I754">
        <v>2020</v>
      </c>
    </row>
    <row r="755" spans="1:9">
      <c r="A755" s="3" t="s">
        <v>2038</v>
      </c>
      <c r="B755" t="s">
        <v>2036</v>
      </c>
      <c r="C755" t="s">
        <v>298</v>
      </c>
      <c r="D755" t="s">
        <v>234</v>
      </c>
      <c r="E755" t="s">
        <v>330</v>
      </c>
      <c r="F755" t="s">
        <v>3302</v>
      </c>
      <c r="G755" s="24">
        <f t="shared" si="15"/>
        <v>0.96</v>
      </c>
      <c r="H755" s="24">
        <v>960</v>
      </c>
      <c r="I755">
        <v>2020</v>
      </c>
    </row>
    <row r="756" spans="1:9">
      <c r="A756" s="3" t="s">
        <v>2048</v>
      </c>
      <c r="B756" t="s">
        <v>2049</v>
      </c>
      <c r="C756" t="s">
        <v>298</v>
      </c>
      <c r="D756" t="s">
        <v>230</v>
      </c>
      <c r="E756" t="s">
        <v>330</v>
      </c>
      <c r="F756" t="s">
        <v>3221</v>
      </c>
      <c r="G756" s="24">
        <f t="shared" si="15"/>
        <v>0.99</v>
      </c>
      <c r="H756" s="24">
        <v>990</v>
      </c>
      <c r="I756">
        <v>2020</v>
      </c>
    </row>
    <row r="757" spans="1:9">
      <c r="A757" s="3" t="s">
        <v>2063</v>
      </c>
      <c r="B757" t="s">
        <v>454</v>
      </c>
      <c r="C757" t="s">
        <v>298</v>
      </c>
      <c r="D757" t="s">
        <v>234</v>
      </c>
      <c r="E757" t="s">
        <v>330</v>
      </c>
      <c r="F757" t="s">
        <v>3300</v>
      </c>
      <c r="G757" s="24">
        <f t="shared" si="15"/>
        <v>0.99</v>
      </c>
      <c r="H757" s="24">
        <v>990</v>
      </c>
      <c r="I757">
        <v>2020</v>
      </c>
    </row>
    <row r="758" spans="1:9">
      <c r="A758" s="3" t="s">
        <v>2546</v>
      </c>
      <c r="B758" t="s">
        <v>381</v>
      </c>
      <c r="C758" t="s">
        <v>298</v>
      </c>
      <c r="D758" t="s">
        <v>234</v>
      </c>
      <c r="E758" t="s">
        <v>330</v>
      </c>
      <c r="F758" t="s">
        <v>3277</v>
      </c>
      <c r="G758" s="24">
        <f t="shared" si="15"/>
        <v>0.999</v>
      </c>
      <c r="H758" s="24">
        <v>999</v>
      </c>
      <c r="I758">
        <v>2020</v>
      </c>
    </row>
    <row r="759" spans="1:9">
      <c r="A759" s="3" t="s">
        <v>2039</v>
      </c>
      <c r="B759" t="s">
        <v>1329</v>
      </c>
      <c r="C759" t="s">
        <v>298</v>
      </c>
      <c r="D759" t="s">
        <v>234</v>
      </c>
      <c r="E759" t="s">
        <v>330</v>
      </c>
      <c r="F759" t="s">
        <v>3303</v>
      </c>
      <c r="G759" s="24">
        <f t="shared" si="15"/>
        <v>1</v>
      </c>
      <c r="H759" s="24">
        <v>1000</v>
      </c>
      <c r="I759">
        <v>2020</v>
      </c>
    </row>
    <row r="760" spans="1:9">
      <c r="A760" s="3" t="s">
        <v>2054</v>
      </c>
      <c r="B760" t="s">
        <v>2055</v>
      </c>
      <c r="C760" t="s">
        <v>298</v>
      </c>
      <c r="D760" t="s">
        <v>230</v>
      </c>
      <c r="E760" t="s">
        <v>330</v>
      </c>
      <c r="F760" t="s">
        <v>3311</v>
      </c>
      <c r="G760" s="24">
        <f t="shared" si="15"/>
        <v>1</v>
      </c>
      <c r="H760" s="24">
        <v>1000</v>
      </c>
      <c r="I760">
        <v>2020</v>
      </c>
    </row>
    <row r="761" spans="1:9">
      <c r="A761" s="3" t="s">
        <v>2064</v>
      </c>
      <c r="B761" t="s">
        <v>447</v>
      </c>
      <c r="C761" t="s">
        <v>298</v>
      </c>
      <c r="D761" t="s">
        <v>234</v>
      </c>
      <c r="E761" t="s">
        <v>330</v>
      </c>
      <c r="F761" t="s">
        <v>3314</v>
      </c>
      <c r="G761" s="24">
        <f t="shared" si="15"/>
        <v>1</v>
      </c>
      <c r="H761" s="24">
        <v>1000</v>
      </c>
      <c r="I761">
        <v>2020</v>
      </c>
    </row>
    <row r="762" spans="1:9">
      <c r="A762" s="3" t="s">
        <v>2065</v>
      </c>
      <c r="B762" t="s">
        <v>2066</v>
      </c>
      <c r="C762" t="s">
        <v>298</v>
      </c>
      <c r="D762" t="s">
        <v>234</v>
      </c>
      <c r="E762" t="s">
        <v>330</v>
      </c>
      <c r="F762" t="s">
        <v>3315</v>
      </c>
      <c r="G762" s="24">
        <f t="shared" si="15"/>
        <v>1</v>
      </c>
      <c r="H762" s="24">
        <v>1000</v>
      </c>
      <c r="I762">
        <v>2020</v>
      </c>
    </row>
    <row r="763" spans="1:9">
      <c r="A763" s="3" t="s">
        <v>2072</v>
      </c>
      <c r="B763" t="s">
        <v>2073</v>
      </c>
      <c r="C763" t="s">
        <v>298</v>
      </c>
      <c r="D763" t="s">
        <v>234</v>
      </c>
      <c r="E763" t="s">
        <v>330</v>
      </c>
      <c r="F763" t="s">
        <v>3316</v>
      </c>
      <c r="G763" s="24">
        <f t="shared" si="15"/>
        <v>1</v>
      </c>
      <c r="H763" s="24">
        <v>1000</v>
      </c>
      <c r="I763">
        <v>2020</v>
      </c>
    </row>
    <row r="764" spans="1:9">
      <c r="A764" s="3" t="s">
        <v>2611</v>
      </c>
      <c r="B764" t="s">
        <v>2612</v>
      </c>
      <c r="C764" t="s">
        <v>298</v>
      </c>
      <c r="D764" t="s">
        <v>234</v>
      </c>
      <c r="E764" t="s">
        <v>330</v>
      </c>
      <c r="F764" t="s">
        <v>3277</v>
      </c>
      <c r="G764" s="24">
        <f t="shared" si="15"/>
        <v>1.0006615384615385</v>
      </c>
      <c r="H764" s="24">
        <v>1000.6615384615384</v>
      </c>
      <c r="I764">
        <v>2020</v>
      </c>
    </row>
    <row r="765" spans="1:9">
      <c r="A765" s="3" t="s">
        <v>2018</v>
      </c>
      <c r="B765" t="s">
        <v>377</v>
      </c>
      <c r="C765" t="s">
        <v>298</v>
      </c>
      <c r="D765" t="s">
        <v>234</v>
      </c>
      <c r="E765" t="s">
        <v>330</v>
      </c>
      <c r="F765" t="s">
        <v>3294</v>
      </c>
      <c r="G765" s="24">
        <f t="shared" si="15"/>
        <v>1.393</v>
      </c>
      <c r="H765" s="24">
        <v>1393</v>
      </c>
      <c r="I765">
        <v>2020</v>
      </c>
    </row>
    <row r="766" spans="1:9">
      <c r="A766" s="3" t="s">
        <v>2019</v>
      </c>
      <c r="B766" t="s">
        <v>402</v>
      </c>
      <c r="C766" t="s">
        <v>298</v>
      </c>
      <c r="D766" t="s">
        <v>234</v>
      </c>
      <c r="E766" t="s">
        <v>330</v>
      </c>
      <c r="F766" t="s">
        <v>3295</v>
      </c>
      <c r="G766" s="24">
        <f t="shared" si="15"/>
        <v>1.5</v>
      </c>
      <c r="H766" s="24">
        <v>1500</v>
      </c>
      <c r="I766">
        <v>2020</v>
      </c>
    </row>
    <row r="767" spans="1:9">
      <c r="A767" s="3" t="s">
        <v>2335</v>
      </c>
      <c r="B767" t="s">
        <v>1943</v>
      </c>
      <c r="C767" t="s">
        <v>298</v>
      </c>
      <c r="D767" t="s">
        <v>234</v>
      </c>
      <c r="E767" t="s">
        <v>330</v>
      </c>
      <c r="F767" t="s">
        <v>3387</v>
      </c>
      <c r="G767" s="24">
        <f t="shared" si="15"/>
        <v>1.6679999999999999</v>
      </c>
      <c r="H767" s="24">
        <v>1668</v>
      </c>
      <c r="I767">
        <v>2020</v>
      </c>
    </row>
    <row r="768" spans="1:9">
      <c r="A768" s="3" t="s">
        <v>1948</v>
      </c>
      <c r="B768" t="s">
        <v>633</v>
      </c>
      <c r="C768" t="s">
        <v>298</v>
      </c>
      <c r="D768" t="s">
        <v>230</v>
      </c>
      <c r="E768" t="s">
        <v>330</v>
      </c>
      <c r="F768" t="s">
        <v>3270</v>
      </c>
      <c r="G768" s="24">
        <f t="shared" si="15"/>
        <v>2</v>
      </c>
      <c r="H768" s="24">
        <v>2000</v>
      </c>
      <c r="I768">
        <v>2020</v>
      </c>
    </row>
    <row r="769" spans="1:9">
      <c r="A769" s="3" t="s">
        <v>1985</v>
      </c>
      <c r="B769" t="s">
        <v>633</v>
      </c>
      <c r="C769" t="s">
        <v>298</v>
      </c>
      <c r="D769" t="s">
        <v>230</v>
      </c>
      <c r="E769" t="s">
        <v>330</v>
      </c>
      <c r="F769" t="s">
        <v>3270</v>
      </c>
      <c r="G769" s="24">
        <f t="shared" si="15"/>
        <v>2</v>
      </c>
      <c r="H769" s="24">
        <v>2000</v>
      </c>
      <c r="I769">
        <v>2020</v>
      </c>
    </row>
    <row r="770" spans="1:9">
      <c r="A770" s="3" t="s">
        <v>1993</v>
      </c>
      <c r="B770" t="s">
        <v>388</v>
      </c>
      <c r="C770" t="s">
        <v>298</v>
      </c>
      <c r="D770" t="s">
        <v>234</v>
      </c>
      <c r="E770" t="s">
        <v>330</v>
      </c>
      <c r="F770" t="s">
        <v>3285</v>
      </c>
      <c r="G770" s="24">
        <f t="shared" si="15"/>
        <v>2</v>
      </c>
      <c r="H770" s="24">
        <v>2000</v>
      </c>
      <c r="I770">
        <v>2020</v>
      </c>
    </row>
    <row r="771" spans="1:9">
      <c r="A771" s="3" t="s">
        <v>2023</v>
      </c>
      <c r="B771" t="s">
        <v>391</v>
      </c>
      <c r="C771" t="s">
        <v>298</v>
      </c>
      <c r="D771" t="s">
        <v>234</v>
      </c>
      <c r="E771" t="s">
        <v>330</v>
      </c>
      <c r="F771" t="s">
        <v>3296</v>
      </c>
      <c r="G771" s="24">
        <f t="shared" si="15"/>
        <v>2</v>
      </c>
      <c r="H771" s="24">
        <v>2000</v>
      </c>
      <c r="I771">
        <v>2020</v>
      </c>
    </row>
    <row r="772" spans="1:9">
      <c r="A772" s="3" t="s">
        <v>2024</v>
      </c>
      <c r="B772" t="s">
        <v>377</v>
      </c>
      <c r="C772" t="s">
        <v>298</v>
      </c>
      <c r="D772" t="s">
        <v>234</v>
      </c>
      <c r="E772" t="s">
        <v>330</v>
      </c>
      <c r="F772" t="s">
        <v>3297</v>
      </c>
      <c r="G772" s="24">
        <f t="shared" si="15"/>
        <v>2</v>
      </c>
      <c r="H772" s="24">
        <v>2000</v>
      </c>
      <c r="I772">
        <v>2020</v>
      </c>
    </row>
    <row r="773" spans="1:9">
      <c r="A773" s="3" t="s">
        <v>2040</v>
      </c>
      <c r="B773" t="s">
        <v>2041</v>
      </c>
      <c r="C773" t="s">
        <v>298</v>
      </c>
      <c r="D773" t="s">
        <v>234</v>
      </c>
      <c r="E773" t="s">
        <v>330</v>
      </c>
      <c r="F773" t="s">
        <v>3304</v>
      </c>
      <c r="G773" s="24">
        <f t="shared" si="15"/>
        <v>2</v>
      </c>
      <c r="H773" s="24">
        <v>2000</v>
      </c>
      <c r="I773">
        <v>2020</v>
      </c>
    </row>
    <row r="774" spans="1:9">
      <c r="A774" s="3" t="s">
        <v>2081</v>
      </c>
      <c r="B774" t="s">
        <v>381</v>
      </c>
      <c r="C774" t="s">
        <v>298</v>
      </c>
      <c r="D774" t="s">
        <v>234</v>
      </c>
      <c r="E774" t="s">
        <v>330</v>
      </c>
      <c r="F774" t="s">
        <v>3320</v>
      </c>
      <c r="G774" s="24">
        <f t="shared" si="15"/>
        <v>2</v>
      </c>
      <c r="H774" s="24">
        <v>2000</v>
      </c>
      <c r="I774">
        <v>2020</v>
      </c>
    </row>
    <row r="775" spans="1:9">
      <c r="A775" s="3" t="s">
        <v>2323</v>
      </c>
      <c r="B775" t="s">
        <v>545</v>
      </c>
      <c r="C775" t="s">
        <v>298</v>
      </c>
      <c r="D775" t="s">
        <v>229</v>
      </c>
      <c r="E775" t="s">
        <v>330</v>
      </c>
      <c r="F775" t="s">
        <v>3382</v>
      </c>
      <c r="G775" s="24">
        <f t="shared" si="15"/>
        <v>2.2000000000000002</v>
      </c>
      <c r="H775" s="24">
        <v>2200</v>
      </c>
      <c r="I775">
        <v>2020</v>
      </c>
    </row>
    <row r="776" spans="1:9">
      <c r="A776" s="3" t="s">
        <v>1989</v>
      </c>
      <c r="B776" t="s">
        <v>391</v>
      </c>
      <c r="C776" t="s">
        <v>298</v>
      </c>
      <c r="D776" t="s">
        <v>234</v>
      </c>
      <c r="E776" t="s">
        <v>330</v>
      </c>
      <c r="F776" t="s">
        <v>3247</v>
      </c>
      <c r="G776" s="24">
        <f t="shared" si="15"/>
        <v>2.3538999999999999</v>
      </c>
      <c r="H776" s="24">
        <v>2353.9</v>
      </c>
      <c r="I776">
        <v>2020</v>
      </c>
    </row>
    <row r="777" spans="1:9">
      <c r="A777" s="3" t="s">
        <v>2050</v>
      </c>
      <c r="B777" t="s">
        <v>2051</v>
      </c>
      <c r="C777" t="s">
        <v>298</v>
      </c>
      <c r="D777" t="s">
        <v>230</v>
      </c>
      <c r="E777" t="s">
        <v>330</v>
      </c>
      <c r="F777" t="s">
        <v>3309</v>
      </c>
      <c r="G777" s="24">
        <f t="shared" si="15"/>
        <v>2.4609999999999999</v>
      </c>
      <c r="H777" s="24">
        <v>2461</v>
      </c>
      <c r="I777">
        <v>2020</v>
      </c>
    </row>
    <row r="778" spans="1:9">
      <c r="A778" s="3" t="s">
        <v>2056</v>
      </c>
      <c r="B778" t="s">
        <v>432</v>
      </c>
      <c r="C778" t="s">
        <v>298</v>
      </c>
      <c r="D778" t="s">
        <v>229</v>
      </c>
      <c r="E778" t="s">
        <v>330</v>
      </c>
      <c r="F778" t="s">
        <v>3312</v>
      </c>
      <c r="G778" s="24">
        <f t="shared" si="15"/>
        <v>2.4830000000000001</v>
      </c>
      <c r="H778" s="24">
        <v>2483</v>
      </c>
      <c r="I778">
        <v>2020</v>
      </c>
    </row>
    <row r="779" spans="1:9">
      <c r="A779" s="3" t="s">
        <v>2082</v>
      </c>
      <c r="B779" t="s">
        <v>381</v>
      </c>
      <c r="C779" t="s">
        <v>298</v>
      </c>
      <c r="D779" t="s">
        <v>234</v>
      </c>
      <c r="E779" t="s">
        <v>330</v>
      </c>
      <c r="F779" t="s">
        <v>3321</v>
      </c>
      <c r="G779" s="24">
        <f t="shared" si="15"/>
        <v>2.5</v>
      </c>
      <c r="H779" s="24">
        <v>2500</v>
      </c>
      <c r="I779">
        <v>2020</v>
      </c>
    </row>
    <row r="780" spans="1:9">
      <c r="A780" s="3" t="s">
        <v>2077</v>
      </c>
      <c r="B780" t="s">
        <v>381</v>
      </c>
      <c r="C780" t="s">
        <v>298</v>
      </c>
      <c r="D780" t="s">
        <v>234</v>
      </c>
      <c r="E780" t="s">
        <v>330</v>
      </c>
      <c r="F780" t="s">
        <v>3318</v>
      </c>
      <c r="G780" s="24">
        <f t="shared" si="15"/>
        <v>2.8</v>
      </c>
      <c r="H780" s="24">
        <v>2800</v>
      </c>
      <c r="I780">
        <v>2020</v>
      </c>
    </row>
    <row r="781" spans="1:9">
      <c r="A781" s="3" t="s">
        <v>2613</v>
      </c>
      <c r="B781" t="s">
        <v>2614</v>
      </c>
      <c r="C781" t="s">
        <v>298</v>
      </c>
      <c r="D781" t="s">
        <v>234</v>
      </c>
      <c r="E781" t="s">
        <v>330</v>
      </c>
      <c r="F781" t="s">
        <v>3277</v>
      </c>
      <c r="G781" s="24">
        <f t="shared" si="15"/>
        <v>2.8361000000000001</v>
      </c>
      <c r="H781" s="24">
        <v>2836.1</v>
      </c>
      <c r="I781">
        <v>2020</v>
      </c>
    </row>
    <row r="782" spans="1:9">
      <c r="A782" s="3" t="s">
        <v>2059</v>
      </c>
      <c r="B782" t="s">
        <v>2060</v>
      </c>
      <c r="C782" t="s">
        <v>298</v>
      </c>
      <c r="D782" t="s">
        <v>230</v>
      </c>
      <c r="E782" t="s">
        <v>330</v>
      </c>
      <c r="F782" t="s">
        <v>3312</v>
      </c>
      <c r="G782" s="24">
        <f t="shared" si="15"/>
        <v>2.98</v>
      </c>
      <c r="H782" s="24">
        <v>2980</v>
      </c>
      <c r="I782">
        <v>2020</v>
      </c>
    </row>
    <row r="783" spans="1:9">
      <c r="A783" s="3" t="s">
        <v>2330</v>
      </c>
      <c r="B783" t="s">
        <v>391</v>
      </c>
      <c r="C783" t="s">
        <v>298</v>
      </c>
      <c r="D783" t="s">
        <v>234</v>
      </c>
      <c r="E783" t="s">
        <v>330</v>
      </c>
      <c r="F783" t="s">
        <v>3385</v>
      </c>
      <c r="G783" s="24">
        <f t="shared" si="15"/>
        <v>3</v>
      </c>
      <c r="H783" s="24">
        <v>3000</v>
      </c>
      <c r="I783">
        <v>2020</v>
      </c>
    </row>
    <row r="784" spans="1:9">
      <c r="A784" s="3" t="s">
        <v>1988</v>
      </c>
      <c r="B784" t="s">
        <v>1556</v>
      </c>
      <c r="C784" t="s">
        <v>298</v>
      </c>
      <c r="D784" t="s">
        <v>234</v>
      </c>
      <c r="E784" t="s">
        <v>330</v>
      </c>
      <c r="F784" t="s">
        <v>3282</v>
      </c>
      <c r="G784" s="24">
        <f t="shared" si="15"/>
        <v>3.2759999999999998</v>
      </c>
      <c r="H784" s="24">
        <v>3276</v>
      </c>
      <c r="I784">
        <v>2020</v>
      </c>
    </row>
    <row r="785" spans="1:9">
      <c r="A785" s="3" t="s">
        <v>2062</v>
      </c>
      <c r="B785" t="s">
        <v>1508</v>
      </c>
      <c r="C785" t="s">
        <v>298</v>
      </c>
      <c r="D785" t="s">
        <v>230</v>
      </c>
      <c r="E785" t="s">
        <v>330</v>
      </c>
      <c r="F785" t="s">
        <v>3312</v>
      </c>
      <c r="G785" s="24">
        <f t="shared" si="15"/>
        <v>3.3109999999999999</v>
      </c>
      <c r="H785" s="24">
        <v>3311</v>
      </c>
      <c r="I785">
        <v>2020</v>
      </c>
    </row>
    <row r="786" spans="1:9">
      <c r="A786" s="3" t="s">
        <v>3652</v>
      </c>
      <c r="B786" t="s">
        <v>539</v>
      </c>
      <c r="C786" t="s">
        <v>298</v>
      </c>
      <c r="D786" t="s">
        <v>234</v>
      </c>
      <c r="E786" t="s">
        <v>330</v>
      </c>
      <c r="F786" t="s">
        <v>3234</v>
      </c>
      <c r="G786" s="24">
        <f t="shared" si="15"/>
        <v>3.3530538461538462</v>
      </c>
      <c r="H786">
        <v>3353.0538461538463</v>
      </c>
      <c r="I786">
        <v>2020</v>
      </c>
    </row>
    <row r="787" spans="1:9">
      <c r="A787" s="3" t="s">
        <v>2068</v>
      </c>
      <c r="B787" t="s">
        <v>2069</v>
      </c>
      <c r="C787" t="s">
        <v>298</v>
      </c>
      <c r="D787" t="s">
        <v>234</v>
      </c>
      <c r="E787" t="s">
        <v>330</v>
      </c>
      <c r="F787" t="s">
        <v>3258</v>
      </c>
      <c r="G787" s="24">
        <f t="shared" si="15"/>
        <v>3.5</v>
      </c>
      <c r="H787" s="24">
        <v>3500</v>
      </c>
      <c r="I787">
        <v>2020</v>
      </c>
    </row>
    <row r="788" spans="1:9">
      <c r="A788" s="3" t="s">
        <v>2615</v>
      </c>
      <c r="B788" t="s">
        <v>543</v>
      </c>
      <c r="C788" t="s">
        <v>298</v>
      </c>
      <c r="D788" t="s">
        <v>229</v>
      </c>
      <c r="E788" t="s">
        <v>330</v>
      </c>
      <c r="F788" t="s">
        <v>3277</v>
      </c>
      <c r="G788" s="24">
        <f t="shared" si="15"/>
        <v>3.5030461538461535</v>
      </c>
      <c r="H788" s="24">
        <v>3503.0461538461536</v>
      </c>
      <c r="I788">
        <v>2020</v>
      </c>
    </row>
    <row r="789" spans="1:9">
      <c r="A789" s="3" t="s">
        <v>2336</v>
      </c>
      <c r="B789" t="s">
        <v>1945</v>
      </c>
      <c r="C789" t="s">
        <v>298</v>
      </c>
      <c r="D789" t="s">
        <v>234</v>
      </c>
      <c r="E789" t="s">
        <v>330</v>
      </c>
      <c r="F789" t="s">
        <v>3388</v>
      </c>
      <c r="G789" s="24">
        <f t="shared" si="15"/>
        <v>3.63</v>
      </c>
      <c r="H789" s="24">
        <v>3630</v>
      </c>
      <c r="I789">
        <v>2020</v>
      </c>
    </row>
    <row r="790" spans="1:9">
      <c r="A790" s="3" t="s">
        <v>2619</v>
      </c>
      <c r="B790" t="s">
        <v>381</v>
      </c>
      <c r="C790" t="s">
        <v>298</v>
      </c>
      <c r="D790" t="s">
        <v>234</v>
      </c>
      <c r="E790" t="s">
        <v>330</v>
      </c>
      <c r="F790" t="s">
        <v>3277</v>
      </c>
      <c r="G790" s="24">
        <f t="shared" si="15"/>
        <v>3.6479999999999997</v>
      </c>
      <c r="H790" s="24">
        <v>3647.9999999999995</v>
      </c>
      <c r="I790">
        <v>2020</v>
      </c>
    </row>
    <row r="791" spans="1:9">
      <c r="A791" s="3" t="s">
        <v>1991</v>
      </c>
      <c r="B791" t="s">
        <v>361</v>
      </c>
      <c r="C791" t="s">
        <v>298</v>
      </c>
      <c r="D791" t="s">
        <v>1990</v>
      </c>
      <c r="E791" t="s">
        <v>330</v>
      </c>
      <c r="F791" t="s">
        <v>3284</v>
      </c>
      <c r="G791" s="24">
        <f t="shared" si="15"/>
        <v>4</v>
      </c>
      <c r="H791" s="24">
        <v>4000</v>
      </c>
      <c r="I791">
        <v>2020</v>
      </c>
    </row>
    <row r="792" spans="1:9">
      <c r="A792" s="3" t="s">
        <v>2078</v>
      </c>
      <c r="B792" t="s">
        <v>2073</v>
      </c>
      <c r="C792" t="s">
        <v>298</v>
      </c>
      <c r="D792" t="s">
        <v>234</v>
      </c>
      <c r="E792" t="s">
        <v>330</v>
      </c>
      <c r="F792" t="s">
        <v>3258</v>
      </c>
      <c r="G792" s="24">
        <f t="shared" si="15"/>
        <v>4</v>
      </c>
      <c r="H792" s="24">
        <v>4000</v>
      </c>
      <c r="I792">
        <v>2020</v>
      </c>
    </row>
    <row r="793" spans="1:9">
      <c r="A793" s="3" t="s">
        <v>2331</v>
      </c>
      <c r="B793" t="s">
        <v>2332</v>
      </c>
      <c r="C793" t="s">
        <v>298</v>
      </c>
      <c r="D793" t="s">
        <v>234</v>
      </c>
      <c r="E793" t="s">
        <v>330</v>
      </c>
      <c r="F793" t="s">
        <v>3386</v>
      </c>
      <c r="G793" s="24">
        <f t="shared" si="15"/>
        <v>4.2679999999999998</v>
      </c>
      <c r="H793" s="24">
        <v>4268</v>
      </c>
      <c r="I793">
        <v>2020</v>
      </c>
    </row>
    <row r="794" spans="1:9">
      <c r="A794" s="3" t="s">
        <v>2042</v>
      </c>
      <c r="B794" t="s">
        <v>2043</v>
      </c>
      <c r="C794" t="s">
        <v>298</v>
      </c>
      <c r="D794" t="s">
        <v>234</v>
      </c>
      <c r="E794" t="s">
        <v>330</v>
      </c>
      <c r="F794" t="s">
        <v>3305</v>
      </c>
      <c r="G794" s="24">
        <f t="shared" si="15"/>
        <v>4.29</v>
      </c>
      <c r="H794" s="24">
        <v>4290</v>
      </c>
      <c r="I794">
        <v>2020</v>
      </c>
    </row>
    <row r="795" spans="1:9">
      <c r="A795" s="3" t="s">
        <v>2076</v>
      </c>
      <c r="B795" t="s">
        <v>381</v>
      </c>
      <c r="C795" t="s">
        <v>298</v>
      </c>
      <c r="D795" t="s">
        <v>234</v>
      </c>
      <c r="E795" t="s">
        <v>330</v>
      </c>
      <c r="F795" t="s">
        <v>3317</v>
      </c>
      <c r="G795" s="24">
        <f t="shared" si="15"/>
        <v>4.3</v>
      </c>
      <c r="H795" s="24">
        <v>4300</v>
      </c>
      <c r="I795">
        <v>2020</v>
      </c>
    </row>
    <row r="796" spans="1:9">
      <c r="A796" s="3" t="s">
        <v>1966</v>
      </c>
      <c r="B796" t="s">
        <v>1967</v>
      </c>
      <c r="C796" t="s">
        <v>298</v>
      </c>
      <c r="D796" t="s">
        <v>234</v>
      </c>
      <c r="E796" t="s">
        <v>330</v>
      </c>
      <c r="F796" t="s">
        <v>3276</v>
      </c>
      <c r="G796" s="24">
        <f t="shared" si="15"/>
        <v>4.5</v>
      </c>
      <c r="H796" s="24">
        <v>4500</v>
      </c>
      <c r="I796">
        <v>2020</v>
      </c>
    </row>
    <row r="797" spans="1:9">
      <c r="A797" s="3" t="s">
        <v>2025</v>
      </c>
      <c r="B797" t="s">
        <v>1589</v>
      </c>
      <c r="C797" t="s">
        <v>298</v>
      </c>
      <c r="D797" t="s">
        <v>234</v>
      </c>
      <c r="E797" t="s">
        <v>330</v>
      </c>
      <c r="F797" t="s">
        <v>3298</v>
      </c>
      <c r="G797" s="24">
        <f t="shared" si="15"/>
        <v>4.5</v>
      </c>
      <c r="H797" s="24">
        <v>4500</v>
      </c>
      <c r="I797">
        <v>2020</v>
      </c>
    </row>
    <row r="798" spans="1:9">
      <c r="A798" s="3" t="s">
        <v>2044</v>
      </c>
      <c r="B798" t="s">
        <v>377</v>
      </c>
      <c r="C798" t="s">
        <v>298</v>
      </c>
      <c r="D798" t="s">
        <v>234</v>
      </c>
      <c r="E798" t="s">
        <v>330</v>
      </c>
      <c r="F798" t="s">
        <v>3306</v>
      </c>
      <c r="G798" s="24">
        <f t="shared" si="15"/>
        <v>4.5</v>
      </c>
      <c r="H798" s="24">
        <v>4500</v>
      </c>
      <c r="I798">
        <v>2020</v>
      </c>
    </row>
    <row r="799" spans="1:9">
      <c r="A799" s="3" t="s">
        <v>2337</v>
      </c>
      <c r="B799" t="s">
        <v>2338</v>
      </c>
      <c r="C799" t="s">
        <v>298</v>
      </c>
      <c r="D799" t="s">
        <v>234</v>
      </c>
      <c r="E799" t="s">
        <v>330</v>
      </c>
      <c r="F799" t="s">
        <v>3389</v>
      </c>
      <c r="G799" s="24">
        <f t="shared" si="15"/>
        <v>4.5</v>
      </c>
      <c r="H799" s="24">
        <v>4500</v>
      </c>
      <c r="I799">
        <v>2020</v>
      </c>
    </row>
    <row r="800" spans="1:9">
      <c r="A800" s="3" t="s">
        <v>2321</v>
      </c>
      <c r="B800" t="s">
        <v>2322</v>
      </c>
      <c r="C800" t="s">
        <v>298</v>
      </c>
      <c r="D800" t="s">
        <v>230</v>
      </c>
      <c r="E800" t="s">
        <v>330</v>
      </c>
      <c r="F800" t="s">
        <v>3382</v>
      </c>
      <c r="G800" s="24">
        <f t="shared" si="15"/>
        <v>4.5359999999999996</v>
      </c>
      <c r="H800" s="24">
        <v>4536</v>
      </c>
      <c r="I800">
        <v>2020</v>
      </c>
    </row>
    <row r="801" spans="1:9">
      <c r="A801" s="3" t="s">
        <v>2314</v>
      </c>
      <c r="B801" t="s">
        <v>2043</v>
      </c>
      <c r="C801" t="s">
        <v>298</v>
      </c>
      <c r="D801" t="s">
        <v>234</v>
      </c>
      <c r="E801" t="s">
        <v>330</v>
      </c>
      <c r="F801" t="s">
        <v>3277</v>
      </c>
      <c r="G801" s="24">
        <f t="shared" si="15"/>
        <v>4.95</v>
      </c>
      <c r="H801" s="24">
        <v>4950</v>
      </c>
      <c r="I801">
        <v>2020</v>
      </c>
    </row>
    <row r="802" spans="1:9">
      <c r="A802" s="3" t="s">
        <v>2326</v>
      </c>
      <c r="B802" t="s">
        <v>2327</v>
      </c>
      <c r="C802" t="s">
        <v>298</v>
      </c>
      <c r="D802" t="s">
        <v>230</v>
      </c>
      <c r="E802" t="s">
        <v>330</v>
      </c>
      <c r="F802" t="s">
        <v>3312</v>
      </c>
      <c r="G802" s="24">
        <f t="shared" si="15"/>
        <v>4.9657999999999998</v>
      </c>
      <c r="H802" s="24">
        <v>4965.8</v>
      </c>
      <c r="I802">
        <v>2020</v>
      </c>
    </row>
    <row r="803" spans="1:9">
      <c r="A803" s="3" t="s">
        <v>2074</v>
      </c>
      <c r="B803" t="s">
        <v>2075</v>
      </c>
      <c r="C803" t="s">
        <v>298</v>
      </c>
      <c r="D803" t="s">
        <v>230</v>
      </c>
      <c r="E803" t="s">
        <v>330</v>
      </c>
      <c r="F803" t="s">
        <v>3312</v>
      </c>
      <c r="G803" s="24">
        <f t="shared" si="15"/>
        <v>4.9660000000000002</v>
      </c>
      <c r="H803" s="24">
        <v>4966</v>
      </c>
      <c r="I803">
        <v>2020</v>
      </c>
    </row>
    <row r="804" spans="1:9">
      <c r="A804" s="3" t="s">
        <v>2022</v>
      </c>
      <c r="B804" t="s">
        <v>492</v>
      </c>
      <c r="C804" t="s">
        <v>298</v>
      </c>
      <c r="D804" t="s">
        <v>234</v>
      </c>
      <c r="E804" t="s">
        <v>330</v>
      </c>
      <c r="F804" t="s">
        <v>3183</v>
      </c>
      <c r="G804" s="24">
        <f t="shared" si="15"/>
        <v>4.99</v>
      </c>
      <c r="H804" s="24">
        <v>4990</v>
      </c>
      <c r="I804">
        <v>2020</v>
      </c>
    </row>
    <row r="805" spans="1:9">
      <c r="A805" s="3" t="s">
        <v>2079</v>
      </c>
      <c r="B805" t="s">
        <v>2080</v>
      </c>
      <c r="C805" t="s">
        <v>298</v>
      </c>
      <c r="D805" t="s">
        <v>234</v>
      </c>
      <c r="E805" t="s">
        <v>330</v>
      </c>
      <c r="F805" t="s">
        <v>3319</v>
      </c>
      <c r="G805" s="24">
        <f t="shared" si="15"/>
        <v>4.99</v>
      </c>
      <c r="H805" s="24">
        <v>4990</v>
      </c>
      <c r="I805">
        <v>2020</v>
      </c>
    </row>
    <row r="806" spans="1:9">
      <c r="A806" s="3" t="s">
        <v>2545</v>
      </c>
      <c r="B806" t="s">
        <v>585</v>
      </c>
      <c r="C806" t="s">
        <v>298</v>
      </c>
      <c r="D806" t="s">
        <v>229</v>
      </c>
      <c r="E806" t="s">
        <v>330</v>
      </c>
      <c r="F806" t="s">
        <v>3419</v>
      </c>
      <c r="G806" s="24">
        <f t="shared" si="15"/>
        <v>4.99</v>
      </c>
      <c r="H806" s="24">
        <v>4990</v>
      </c>
      <c r="I806">
        <v>2020</v>
      </c>
    </row>
    <row r="807" spans="1:9">
      <c r="A807" s="3" t="s">
        <v>2328</v>
      </c>
      <c r="B807" t="s">
        <v>2329</v>
      </c>
      <c r="C807" t="s">
        <v>298</v>
      </c>
      <c r="D807" t="s">
        <v>1990</v>
      </c>
      <c r="E807" t="s">
        <v>330</v>
      </c>
      <c r="F807" t="s">
        <v>3384</v>
      </c>
      <c r="G807" s="24">
        <f t="shared" ref="G807:G870" si="16">H807/1000</f>
        <v>5</v>
      </c>
      <c r="H807" s="24">
        <v>5000</v>
      </c>
      <c r="I807">
        <v>2020</v>
      </c>
    </row>
    <row r="808" spans="1:9">
      <c r="A808" s="3" t="s">
        <v>2616</v>
      </c>
      <c r="B808" t="s">
        <v>391</v>
      </c>
      <c r="C808" t="s">
        <v>298</v>
      </c>
      <c r="D808" t="s">
        <v>234</v>
      </c>
      <c r="E808" t="s">
        <v>330</v>
      </c>
      <c r="F808" t="s">
        <v>3434</v>
      </c>
      <c r="G808" s="24">
        <f t="shared" si="16"/>
        <v>5.3837538461538461</v>
      </c>
      <c r="H808" s="24">
        <v>5383.7538461538461</v>
      </c>
      <c r="I808">
        <v>2020</v>
      </c>
    </row>
    <row r="809" spans="1:9">
      <c r="A809" s="3" t="s">
        <v>2620</v>
      </c>
      <c r="B809" t="s">
        <v>619</v>
      </c>
      <c r="C809" t="s">
        <v>298</v>
      </c>
      <c r="D809" t="s">
        <v>229</v>
      </c>
      <c r="E809" t="s">
        <v>330</v>
      </c>
      <c r="F809" t="s">
        <v>3435</v>
      </c>
      <c r="G809" s="24">
        <f t="shared" si="16"/>
        <v>3.8423076923076928E-2</v>
      </c>
      <c r="H809" s="24">
        <v>38.423076923076927</v>
      </c>
      <c r="I809">
        <v>2021</v>
      </c>
    </row>
    <row r="810" spans="1:9">
      <c r="A810" s="3" t="s">
        <v>2624</v>
      </c>
      <c r="B810" t="s">
        <v>1920</v>
      </c>
      <c r="C810" t="s">
        <v>298</v>
      </c>
      <c r="D810" t="s">
        <v>234</v>
      </c>
      <c r="E810" t="s">
        <v>330</v>
      </c>
      <c r="F810" t="s">
        <v>3437</v>
      </c>
      <c r="G810" s="24">
        <f t="shared" si="16"/>
        <v>4.5969230769230769E-2</v>
      </c>
      <c r="H810" s="24">
        <v>45.969230769230769</v>
      </c>
      <c r="I810">
        <v>2021</v>
      </c>
    </row>
    <row r="811" spans="1:9">
      <c r="A811" s="3" t="s">
        <v>2364</v>
      </c>
      <c r="B811" t="s">
        <v>2365</v>
      </c>
      <c r="C811" t="s">
        <v>298</v>
      </c>
      <c r="D811" t="s">
        <v>229</v>
      </c>
      <c r="E811" t="s">
        <v>330</v>
      </c>
      <c r="F811" t="s">
        <v>3401</v>
      </c>
      <c r="G811" s="24">
        <f t="shared" si="16"/>
        <v>4.8100000000000004E-2</v>
      </c>
      <c r="H811" s="24">
        <v>48.1</v>
      </c>
      <c r="I811">
        <v>2021</v>
      </c>
    </row>
    <row r="812" spans="1:9">
      <c r="A812" s="3" t="s">
        <v>2627</v>
      </c>
      <c r="B812" t="s">
        <v>1920</v>
      </c>
      <c r="C812" t="s">
        <v>298</v>
      </c>
      <c r="D812" t="s">
        <v>234</v>
      </c>
      <c r="E812" t="s">
        <v>330</v>
      </c>
      <c r="F812" t="s">
        <v>3437</v>
      </c>
      <c r="G812" s="24">
        <f t="shared" si="16"/>
        <v>5.04E-2</v>
      </c>
      <c r="H812" s="24">
        <v>50.4</v>
      </c>
      <c r="I812">
        <v>2021</v>
      </c>
    </row>
    <row r="813" spans="1:9">
      <c r="A813" s="3" t="s">
        <v>2625</v>
      </c>
      <c r="B813" t="s">
        <v>1920</v>
      </c>
      <c r="C813" t="s">
        <v>298</v>
      </c>
      <c r="D813" t="s">
        <v>234</v>
      </c>
      <c r="E813" t="s">
        <v>330</v>
      </c>
      <c r="F813" t="s">
        <v>3437</v>
      </c>
      <c r="G813" s="24">
        <f t="shared" si="16"/>
        <v>5.2061538461538472E-2</v>
      </c>
      <c r="H813" s="24">
        <v>52.061538461538468</v>
      </c>
      <c r="I813">
        <v>2021</v>
      </c>
    </row>
    <row r="814" spans="1:9">
      <c r="A814" s="3" t="s">
        <v>2623</v>
      </c>
      <c r="B814" t="s">
        <v>1920</v>
      </c>
      <c r="C814" t="s">
        <v>298</v>
      </c>
      <c r="D814" t="s">
        <v>234</v>
      </c>
      <c r="E814" t="s">
        <v>330</v>
      </c>
      <c r="F814" t="s">
        <v>3437</v>
      </c>
      <c r="G814" s="24">
        <f t="shared" si="16"/>
        <v>5.3169230769230774E-2</v>
      </c>
      <c r="H814" s="24">
        <v>53.169230769230772</v>
      </c>
      <c r="I814">
        <v>2021</v>
      </c>
    </row>
    <row r="815" spans="1:9">
      <c r="A815" s="3" t="s">
        <v>2626</v>
      </c>
      <c r="B815" t="s">
        <v>1920</v>
      </c>
      <c r="C815" t="s">
        <v>298</v>
      </c>
      <c r="D815" t="s">
        <v>234</v>
      </c>
      <c r="E815" t="s">
        <v>330</v>
      </c>
      <c r="F815" t="s">
        <v>3437</v>
      </c>
      <c r="G815" s="24">
        <f t="shared" si="16"/>
        <v>5.3169230769230774E-2</v>
      </c>
      <c r="H815" s="24">
        <v>53.169230769230772</v>
      </c>
      <c r="I815">
        <v>2021</v>
      </c>
    </row>
    <row r="816" spans="1:9">
      <c r="A816" s="3" t="s">
        <v>2629</v>
      </c>
      <c r="B816" t="s">
        <v>1920</v>
      </c>
      <c r="C816" t="s">
        <v>298</v>
      </c>
      <c r="D816" t="s">
        <v>234</v>
      </c>
      <c r="E816" t="s">
        <v>330</v>
      </c>
      <c r="F816" t="s">
        <v>3437</v>
      </c>
      <c r="G816" s="24">
        <f t="shared" si="16"/>
        <v>5.3169230769230774E-2</v>
      </c>
      <c r="H816" s="24">
        <v>53.169230769230772</v>
      </c>
      <c r="I816">
        <v>2021</v>
      </c>
    </row>
    <row r="817" spans="1:9">
      <c r="A817" s="3" t="s">
        <v>2630</v>
      </c>
      <c r="B817" t="s">
        <v>1920</v>
      </c>
      <c r="C817" t="s">
        <v>298</v>
      </c>
      <c r="D817" t="s">
        <v>234</v>
      </c>
      <c r="E817" t="s">
        <v>330</v>
      </c>
      <c r="F817" t="s">
        <v>3437</v>
      </c>
      <c r="G817" s="24">
        <f t="shared" si="16"/>
        <v>5.3169230769230774E-2</v>
      </c>
      <c r="H817" s="24">
        <v>53.169230769230772</v>
      </c>
      <c r="I817">
        <v>2021</v>
      </c>
    </row>
    <row r="818" spans="1:9">
      <c r="A818" s="3" t="s">
        <v>2631</v>
      </c>
      <c r="B818" t="s">
        <v>1920</v>
      </c>
      <c r="C818" t="s">
        <v>298</v>
      </c>
      <c r="D818" t="s">
        <v>234</v>
      </c>
      <c r="E818" t="s">
        <v>330</v>
      </c>
      <c r="F818" t="s">
        <v>3437</v>
      </c>
      <c r="G818" s="24">
        <f t="shared" si="16"/>
        <v>5.3169230769230774E-2</v>
      </c>
      <c r="H818" s="24">
        <v>53.169230769230772</v>
      </c>
      <c r="I818">
        <v>2021</v>
      </c>
    </row>
    <row r="819" spans="1:9">
      <c r="A819" s="3" t="s">
        <v>2622</v>
      </c>
      <c r="B819" t="s">
        <v>1920</v>
      </c>
      <c r="C819" t="s">
        <v>298</v>
      </c>
      <c r="D819" t="s">
        <v>234</v>
      </c>
      <c r="E819" t="s">
        <v>330</v>
      </c>
      <c r="F819" t="s">
        <v>3437</v>
      </c>
      <c r="G819" s="24">
        <f t="shared" si="16"/>
        <v>5.5384615384615379E-2</v>
      </c>
      <c r="H819" s="24">
        <v>55.38461538461538</v>
      </c>
      <c r="I819">
        <v>2021</v>
      </c>
    </row>
    <row r="820" spans="1:9">
      <c r="A820" s="3" t="s">
        <v>2628</v>
      </c>
      <c r="B820" t="s">
        <v>1920</v>
      </c>
      <c r="C820" t="s">
        <v>298</v>
      </c>
      <c r="D820" t="s">
        <v>234</v>
      </c>
      <c r="E820" t="s">
        <v>330</v>
      </c>
      <c r="F820" t="s">
        <v>3437</v>
      </c>
      <c r="G820" s="24">
        <f t="shared" si="16"/>
        <v>5.5384615384615379E-2</v>
      </c>
      <c r="H820" s="24">
        <v>55.38461538461538</v>
      </c>
      <c r="I820">
        <v>2021</v>
      </c>
    </row>
    <row r="821" spans="1:9">
      <c r="A821" s="3" t="s">
        <v>2641</v>
      </c>
      <c r="B821" t="s">
        <v>1758</v>
      </c>
      <c r="C821" t="s">
        <v>298</v>
      </c>
      <c r="D821" t="s">
        <v>229</v>
      </c>
      <c r="E821" t="s">
        <v>330</v>
      </c>
      <c r="F821" t="s">
        <v>3435</v>
      </c>
      <c r="G821" s="24">
        <f t="shared" si="16"/>
        <v>6.092307692307692E-2</v>
      </c>
      <c r="H821" s="24">
        <v>60.92307692307692</v>
      </c>
      <c r="I821">
        <v>2021</v>
      </c>
    </row>
    <row r="822" spans="1:9">
      <c r="A822" s="3" t="s">
        <v>3656</v>
      </c>
      <c r="B822" t="s">
        <v>585</v>
      </c>
      <c r="C822" t="s">
        <v>298</v>
      </c>
      <c r="D822" t="s">
        <v>229</v>
      </c>
      <c r="E822" t="s">
        <v>330</v>
      </c>
      <c r="F822" t="s">
        <v>3435</v>
      </c>
      <c r="G822" s="24">
        <f t="shared" si="16"/>
        <v>6.6461538461538461E-2</v>
      </c>
      <c r="H822">
        <v>66.461538461538467</v>
      </c>
      <c r="I822">
        <v>2021</v>
      </c>
    </row>
    <row r="823" spans="1:9">
      <c r="A823" s="3" t="s">
        <v>2678</v>
      </c>
      <c r="B823" t="s">
        <v>2679</v>
      </c>
      <c r="C823" t="s">
        <v>298</v>
      </c>
      <c r="D823" t="s">
        <v>229</v>
      </c>
      <c r="E823" t="s">
        <v>330</v>
      </c>
      <c r="F823" t="s">
        <v>3256</v>
      </c>
      <c r="G823" s="24">
        <f t="shared" si="16"/>
        <v>0.12053461538461538</v>
      </c>
      <c r="H823" s="24">
        <v>120.53461538461538</v>
      </c>
      <c r="I823">
        <v>2021</v>
      </c>
    </row>
    <row r="824" spans="1:9">
      <c r="A824" s="3" t="s">
        <v>2675</v>
      </c>
      <c r="B824" t="s">
        <v>2676</v>
      </c>
      <c r="C824" t="s">
        <v>298</v>
      </c>
      <c r="D824" t="s">
        <v>234</v>
      </c>
      <c r="E824" t="s">
        <v>330</v>
      </c>
      <c r="F824" t="s">
        <v>3256</v>
      </c>
      <c r="G824" s="24">
        <f t="shared" si="16"/>
        <v>0.14486923076923078</v>
      </c>
      <c r="H824" s="24">
        <v>144.86923076923077</v>
      </c>
      <c r="I824">
        <v>2021</v>
      </c>
    </row>
    <row r="825" spans="1:9">
      <c r="A825" s="3" t="s">
        <v>2660</v>
      </c>
      <c r="B825" t="s">
        <v>582</v>
      </c>
      <c r="C825" t="s">
        <v>298</v>
      </c>
      <c r="D825" t="s">
        <v>229</v>
      </c>
      <c r="E825" t="s">
        <v>330</v>
      </c>
      <c r="F825" t="s">
        <v>3256</v>
      </c>
      <c r="G825" s="24">
        <f t="shared" si="16"/>
        <v>0.19409230769230768</v>
      </c>
      <c r="H825" s="24">
        <v>194.09230769230768</v>
      </c>
      <c r="I825">
        <v>2021</v>
      </c>
    </row>
    <row r="826" spans="1:9">
      <c r="A826" s="3" t="s">
        <v>2347</v>
      </c>
      <c r="B826" t="s">
        <v>2348</v>
      </c>
      <c r="C826" t="s">
        <v>298</v>
      </c>
      <c r="D826" t="s">
        <v>234</v>
      </c>
      <c r="E826" t="s">
        <v>330</v>
      </c>
      <c r="F826" t="s">
        <v>3393</v>
      </c>
      <c r="G826" s="24">
        <f t="shared" si="16"/>
        <v>0.19980000000000001</v>
      </c>
      <c r="H826" s="24">
        <v>199.8</v>
      </c>
      <c r="I826">
        <v>2021</v>
      </c>
    </row>
    <row r="827" spans="1:9">
      <c r="A827" s="3" t="s">
        <v>2664</v>
      </c>
      <c r="B827" t="s">
        <v>552</v>
      </c>
      <c r="C827" t="s">
        <v>298</v>
      </c>
      <c r="D827" t="s">
        <v>229</v>
      </c>
      <c r="E827" t="s">
        <v>330</v>
      </c>
      <c r="F827" t="s">
        <v>3455</v>
      </c>
      <c r="G827" s="24">
        <f t="shared" si="16"/>
        <v>0.20713846153846152</v>
      </c>
      <c r="H827" s="24">
        <v>207.13846153846151</v>
      </c>
      <c r="I827">
        <v>2021</v>
      </c>
    </row>
    <row r="828" spans="1:9">
      <c r="A828" s="3" t="s">
        <v>2354</v>
      </c>
      <c r="B828" t="s">
        <v>2355</v>
      </c>
      <c r="C828" t="s">
        <v>298</v>
      </c>
      <c r="D828" t="s">
        <v>234</v>
      </c>
      <c r="E828" t="s">
        <v>330</v>
      </c>
      <c r="F828" t="s">
        <v>3286</v>
      </c>
      <c r="G828" s="24">
        <f t="shared" si="16"/>
        <v>0.24</v>
      </c>
      <c r="H828" s="24">
        <v>240</v>
      </c>
      <c r="I828">
        <v>2021</v>
      </c>
    </row>
    <row r="829" spans="1:9">
      <c r="A829" s="3" t="s">
        <v>2358</v>
      </c>
      <c r="B829" t="s">
        <v>437</v>
      </c>
      <c r="C829" t="s">
        <v>298</v>
      </c>
      <c r="D829" t="s">
        <v>234</v>
      </c>
      <c r="E829" t="s">
        <v>330</v>
      </c>
      <c r="F829" t="s">
        <v>3398</v>
      </c>
      <c r="G829" s="24">
        <f t="shared" si="16"/>
        <v>0.24</v>
      </c>
      <c r="H829" s="24">
        <v>240</v>
      </c>
      <c r="I829">
        <v>2021</v>
      </c>
    </row>
    <row r="830" spans="1:9">
      <c r="A830" s="3" t="s">
        <v>2344</v>
      </c>
      <c r="B830" t="s">
        <v>2345</v>
      </c>
      <c r="C830" t="s">
        <v>298</v>
      </c>
      <c r="D830" t="s">
        <v>229</v>
      </c>
      <c r="E830" t="s">
        <v>330</v>
      </c>
      <c r="F830" t="s">
        <v>3256</v>
      </c>
      <c r="G830" s="24">
        <f t="shared" si="16"/>
        <v>0.25</v>
      </c>
      <c r="H830" s="24">
        <v>250</v>
      </c>
      <c r="I830">
        <v>2021</v>
      </c>
    </row>
    <row r="831" spans="1:9">
      <c r="A831" s="3" t="s">
        <v>2659</v>
      </c>
      <c r="B831" t="s">
        <v>582</v>
      </c>
      <c r="C831" t="s">
        <v>298</v>
      </c>
      <c r="D831" t="s">
        <v>229</v>
      </c>
      <c r="E831" t="s">
        <v>330</v>
      </c>
      <c r="F831" t="s">
        <v>3256</v>
      </c>
      <c r="G831" s="24">
        <f t="shared" si="16"/>
        <v>0.2598538461538461</v>
      </c>
      <c r="H831" s="24">
        <v>259.85384615384612</v>
      </c>
      <c r="I831">
        <v>2021</v>
      </c>
    </row>
    <row r="832" spans="1:9">
      <c r="A832" s="3" t="s">
        <v>2640</v>
      </c>
      <c r="B832" t="s">
        <v>2610</v>
      </c>
      <c r="C832" t="s">
        <v>298</v>
      </c>
      <c r="D832" t="s">
        <v>234</v>
      </c>
      <c r="E832" t="s">
        <v>330</v>
      </c>
      <c r="F832" t="s">
        <v>3256</v>
      </c>
      <c r="G832" s="24">
        <f t="shared" si="16"/>
        <v>0.26424615384615385</v>
      </c>
      <c r="H832" s="24">
        <v>264.24615384615385</v>
      </c>
      <c r="I832">
        <v>2021</v>
      </c>
    </row>
    <row r="833" spans="1:9">
      <c r="A833" s="3" t="s">
        <v>2340</v>
      </c>
      <c r="B833" t="s">
        <v>1926</v>
      </c>
      <c r="C833" t="s">
        <v>298</v>
      </c>
      <c r="D833" t="s">
        <v>234</v>
      </c>
      <c r="E833" t="s">
        <v>330</v>
      </c>
      <c r="F833" t="s">
        <v>3390</v>
      </c>
      <c r="G833" s="24">
        <f t="shared" si="16"/>
        <v>0.3332</v>
      </c>
      <c r="H833" s="24">
        <v>333.2</v>
      </c>
      <c r="I833">
        <v>2021</v>
      </c>
    </row>
    <row r="834" spans="1:9">
      <c r="A834" s="3" t="s">
        <v>2677</v>
      </c>
      <c r="B834" t="s">
        <v>2071</v>
      </c>
      <c r="C834" t="s">
        <v>298</v>
      </c>
      <c r="D834" t="s">
        <v>234</v>
      </c>
      <c r="E834" t="s">
        <v>330</v>
      </c>
      <c r="F834" t="s">
        <v>3459</v>
      </c>
      <c r="G834" s="24">
        <f t="shared" si="16"/>
        <v>0.43303846153846154</v>
      </c>
      <c r="H834" s="24">
        <v>433.03846153846155</v>
      </c>
      <c r="I834">
        <v>2021</v>
      </c>
    </row>
    <row r="835" spans="1:9">
      <c r="A835" s="3" t="s">
        <v>2648</v>
      </c>
      <c r="B835" t="s">
        <v>2649</v>
      </c>
      <c r="C835" t="s">
        <v>298</v>
      </c>
      <c r="D835" t="s">
        <v>229</v>
      </c>
      <c r="E835" t="s">
        <v>330</v>
      </c>
      <c r="F835" t="s">
        <v>3445</v>
      </c>
      <c r="G835" s="24">
        <f t="shared" si="16"/>
        <v>0.47187692307692308</v>
      </c>
      <c r="H835" s="24">
        <v>471.87692307692311</v>
      </c>
      <c r="I835">
        <v>2021</v>
      </c>
    </row>
    <row r="836" spans="1:9">
      <c r="A836" s="3" t="s">
        <v>2621</v>
      </c>
      <c r="B836" t="s">
        <v>2345</v>
      </c>
      <c r="C836" t="s">
        <v>298</v>
      </c>
      <c r="D836" t="s">
        <v>229</v>
      </c>
      <c r="E836" t="s">
        <v>330</v>
      </c>
      <c r="F836" t="s">
        <v>3436</v>
      </c>
      <c r="G836" s="24">
        <f t="shared" si="16"/>
        <v>0.48332307692307697</v>
      </c>
      <c r="H836" s="24">
        <v>483.32307692307694</v>
      </c>
      <c r="I836">
        <v>2021</v>
      </c>
    </row>
    <row r="837" spans="1:9">
      <c r="A837" s="3" t="s">
        <v>2339</v>
      </c>
      <c r="B837" t="s">
        <v>1920</v>
      </c>
      <c r="C837" t="s">
        <v>298</v>
      </c>
      <c r="D837" t="s">
        <v>234</v>
      </c>
      <c r="E837" t="s">
        <v>330</v>
      </c>
      <c r="F837" t="s">
        <v>3256</v>
      </c>
      <c r="G837" s="24">
        <f t="shared" si="16"/>
        <v>0.4995</v>
      </c>
      <c r="H837" s="24">
        <v>499.5</v>
      </c>
      <c r="I837">
        <v>2021</v>
      </c>
    </row>
    <row r="838" spans="1:9">
      <c r="A838" s="3" t="s">
        <v>2341</v>
      </c>
      <c r="B838" t="s">
        <v>435</v>
      </c>
      <c r="C838" t="s">
        <v>298</v>
      </c>
      <c r="D838" t="s">
        <v>234</v>
      </c>
      <c r="E838" t="s">
        <v>330</v>
      </c>
      <c r="F838" t="s">
        <v>3391</v>
      </c>
      <c r="G838" s="24">
        <f t="shared" si="16"/>
        <v>0.68329999999999991</v>
      </c>
      <c r="H838" s="24">
        <v>683.3</v>
      </c>
      <c r="I838">
        <v>2021</v>
      </c>
    </row>
    <row r="839" spans="1:9">
      <c r="A839" s="3" t="s">
        <v>2342</v>
      </c>
      <c r="B839" t="s">
        <v>2343</v>
      </c>
      <c r="C839" t="s">
        <v>298</v>
      </c>
      <c r="D839" t="s">
        <v>234</v>
      </c>
      <c r="E839" t="s">
        <v>330</v>
      </c>
      <c r="F839" t="s">
        <v>3289</v>
      </c>
      <c r="G839" s="24">
        <f t="shared" si="16"/>
        <v>0.76660000000000006</v>
      </c>
      <c r="H839" s="24">
        <v>766.6</v>
      </c>
      <c r="I839">
        <v>2021</v>
      </c>
    </row>
    <row r="840" spans="1:9">
      <c r="A840" s="3" t="s">
        <v>2661</v>
      </c>
      <c r="B840" t="s">
        <v>454</v>
      </c>
      <c r="C840" t="s">
        <v>298</v>
      </c>
      <c r="D840" t="s">
        <v>234</v>
      </c>
      <c r="E840" t="s">
        <v>330</v>
      </c>
      <c r="F840" t="s">
        <v>3454</v>
      </c>
      <c r="G840" s="24">
        <f t="shared" si="16"/>
        <v>0.83506153846153841</v>
      </c>
      <c r="H840" s="24">
        <v>835.06153846153836</v>
      </c>
      <c r="I840">
        <v>2021</v>
      </c>
    </row>
    <row r="841" spans="1:9">
      <c r="A841" s="3" t="s">
        <v>2554</v>
      </c>
      <c r="B841" t="s">
        <v>1932</v>
      </c>
      <c r="C841" t="s">
        <v>298</v>
      </c>
      <c r="D841" t="s">
        <v>234</v>
      </c>
      <c r="E841" t="s">
        <v>330</v>
      </c>
      <c r="F841" t="s">
        <v>3421</v>
      </c>
      <c r="G841" s="24">
        <f t="shared" si="16"/>
        <v>0.91</v>
      </c>
      <c r="H841" s="24">
        <v>910</v>
      </c>
      <c r="I841">
        <v>2021</v>
      </c>
    </row>
    <row r="842" spans="1:9">
      <c r="A842" s="3" t="s">
        <v>2652</v>
      </c>
      <c r="B842" t="s">
        <v>492</v>
      </c>
      <c r="C842" t="s">
        <v>298</v>
      </c>
      <c r="D842" t="s">
        <v>234</v>
      </c>
      <c r="E842" t="s">
        <v>330</v>
      </c>
      <c r="F842" t="s">
        <v>3447</v>
      </c>
      <c r="G842" s="24">
        <f t="shared" si="16"/>
        <v>0.92423076923076919</v>
      </c>
      <c r="H842" s="24">
        <v>924.23076923076917</v>
      </c>
      <c r="I842">
        <v>2021</v>
      </c>
    </row>
    <row r="843" spans="1:9">
      <c r="A843" s="3" t="s">
        <v>2350</v>
      </c>
      <c r="B843" t="s">
        <v>539</v>
      </c>
      <c r="C843" t="s">
        <v>298</v>
      </c>
      <c r="D843" t="s">
        <v>234</v>
      </c>
      <c r="E843" t="s">
        <v>330</v>
      </c>
      <c r="F843" t="s">
        <v>3289</v>
      </c>
      <c r="G843" s="24">
        <f t="shared" si="16"/>
        <v>0.96660000000000001</v>
      </c>
      <c r="H843" s="24">
        <v>966.6</v>
      </c>
      <c r="I843">
        <v>2021</v>
      </c>
    </row>
    <row r="844" spans="1:9">
      <c r="A844" s="3" t="s">
        <v>2359</v>
      </c>
      <c r="B844" t="s">
        <v>499</v>
      </c>
      <c r="C844" t="s">
        <v>298</v>
      </c>
      <c r="D844" t="s">
        <v>234</v>
      </c>
      <c r="E844" t="s">
        <v>330</v>
      </c>
      <c r="F844" t="s">
        <v>3399</v>
      </c>
      <c r="G844" s="24">
        <f t="shared" si="16"/>
        <v>1</v>
      </c>
      <c r="H844" s="24">
        <v>1000</v>
      </c>
      <c r="I844">
        <v>2021</v>
      </c>
    </row>
    <row r="845" spans="1:9">
      <c r="A845" s="3" t="s">
        <v>2657</v>
      </c>
      <c r="B845" t="s">
        <v>499</v>
      </c>
      <c r="C845" t="s">
        <v>298</v>
      </c>
      <c r="D845" t="s">
        <v>234</v>
      </c>
      <c r="E845" t="s">
        <v>330</v>
      </c>
      <c r="F845" t="s">
        <v>3452</v>
      </c>
      <c r="G845" s="24">
        <f t="shared" si="16"/>
        <v>1.0703</v>
      </c>
      <c r="H845" s="24">
        <v>1070.3</v>
      </c>
      <c r="I845">
        <v>2021</v>
      </c>
    </row>
    <row r="846" spans="1:9">
      <c r="A846" s="3" t="s">
        <v>2889</v>
      </c>
      <c r="B846" t="s">
        <v>574</v>
      </c>
      <c r="C846" t="s">
        <v>298</v>
      </c>
      <c r="D846" t="s">
        <v>229</v>
      </c>
      <c r="E846" t="s">
        <v>330</v>
      </c>
      <c r="F846" t="s">
        <v>3524</v>
      </c>
      <c r="G846" s="24">
        <f t="shared" si="16"/>
        <v>1.1534461538461538</v>
      </c>
      <c r="H846" s="24">
        <v>1153.4461538461537</v>
      </c>
      <c r="I846">
        <v>2021</v>
      </c>
    </row>
    <row r="847" spans="1:9">
      <c r="A847" s="3" t="s">
        <v>2658</v>
      </c>
      <c r="B847" t="s">
        <v>391</v>
      </c>
      <c r="C847" t="s">
        <v>298</v>
      </c>
      <c r="D847" t="s">
        <v>234</v>
      </c>
      <c r="E847" t="s">
        <v>330</v>
      </c>
      <c r="F847" t="s">
        <v>3453</v>
      </c>
      <c r="G847" s="24">
        <f t="shared" si="16"/>
        <v>1.2350000000000001</v>
      </c>
      <c r="H847" s="24">
        <v>1235</v>
      </c>
      <c r="I847">
        <v>2021</v>
      </c>
    </row>
    <row r="848" spans="1:9">
      <c r="A848" s="3" t="s">
        <v>2656</v>
      </c>
      <c r="B848" t="s">
        <v>410</v>
      </c>
      <c r="C848" t="s">
        <v>298</v>
      </c>
      <c r="D848" t="s">
        <v>234</v>
      </c>
      <c r="E848" t="s">
        <v>330</v>
      </c>
      <c r="F848" t="s">
        <v>3451</v>
      </c>
      <c r="G848" s="24">
        <f t="shared" si="16"/>
        <v>1.3284</v>
      </c>
      <c r="H848" s="24">
        <v>1328.4</v>
      </c>
      <c r="I848">
        <v>2021</v>
      </c>
    </row>
    <row r="849" spans="1:9">
      <c r="A849" s="3" t="s">
        <v>2642</v>
      </c>
      <c r="B849" t="s">
        <v>2643</v>
      </c>
      <c r="C849" t="s">
        <v>298</v>
      </c>
      <c r="D849" t="s">
        <v>229</v>
      </c>
      <c r="E849" t="s">
        <v>330</v>
      </c>
      <c r="F849" t="s">
        <v>3247</v>
      </c>
      <c r="G849" s="24">
        <f t="shared" si="16"/>
        <v>1.5560999999999998</v>
      </c>
      <c r="H849" s="24">
        <v>1556.1</v>
      </c>
      <c r="I849">
        <v>2021</v>
      </c>
    </row>
    <row r="850" spans="1:9">
      <c r="A850" s="3" t="s">
        <v>2653</v>
      </c>
      <c r="B850" t="s">
        <v>397</v>
      </c>
      <c r="C850" t="s">
        <v>298</v>
      </c>
      <c r="D850" t="s">
        <v>234</v>
      </c>
      <c r="E850" t="s">
        <v>330</v>
      </c>
      <c r="F850" t="s">
        <v>3448</v>
      </c>
      <c r="G850" s="24">
        <f t="shared" si="16"/>
        <v>1.56</v>
      </c>
      <c r="H850" s="24">
        <v>1560</v>
      </c>
      <c r="I850">
        <v>2021</v>
      </c>
    </row>
    <row r="851" spans="1:9">
      <c r="A851" s="3" t="s">
        <v>2647</v>
      </c>
      <c r="B851" t="s">
        <v>1987</v>
      </c>
      <c r="C851" t="s">
        <v>298</v>
      </c>
      <c r="D851" t="s">
        <v>234</v>
      </c>
      <c r="E851" t="s">
        <v>330</v>
      </c>
      <c r="F851" t="s">
        <v>3274</v>
      </c>
      <c r="G851" s="24">
        <f t="shared" si="16"/>
        <v>1.6547538461538458</v>
      </c>
      <c r="H851" s="24">
        <v>1654.7538461538459</v>
      </c>
      <c r="I851">
        <v>2021</v>
      </c>
    </row>
    <row r="852" spans="1:9">
      <c r="A852" s="3" t="s">
        <v>2891</v>
      </c>
      <c r="B852" t="s">
        <v>2329</v>
      </c>
      <c r="C852" t="s">
        <v>298</v>
      </c>
      <c r="D852" t="s">
        <v>1990</v>
      </c>
      <c r="E852" t="s">
        <v>330</v>
      </c>
      <c r="F852" t="s">
        <v>3526</v>
      </c>
      <c r="G852" s="24">
        <f t="shared" si="16"/>
        <v>1.7170999999999998</v>
      </c>
      <c r="H852" s="24">
        <v>1717.1</v>
      </c>
      <c r="I852">
        <v>2021</v>
      </c>
    </row>
    <row r="853" spans="1:9">
      <c r="A853" s="3" t="s">
        <v>2672</v>
      </c>
      <c r="B853" t="s">
        <v>2673</v>
      </c>
      <c r="C853" t="s">
        <v>298</v>
      </c>
      <c r="D853" t="s">
        <v>234</v>
      </c>
      <c r="E853" t="s">
        <v>330</v>
      </c>
      <c r="F853" t="s">
        <v>3457</v>
      </c>
      <c r="G853" s="24">
        <f t="shared" si="16"/>
        <v>1.728</v>
      </c>
      <c r="H853" s="24">
        <v>1728</v>
      </c>
      <c r="I853">
        <v>2021</v>
      </c>
    </row>
    <row r="854" spans="1:9">
      <c r="A854" s="3" t="s">
        <v>2662</v>
      </c>
      <c r="B854" t="s">
        <v>2663</v>
      </c>
      <c r="C854" t="s">
        <v>298</v>
      </c>
      <c r="D854" t="s">
        <v>234</v>
      </c>
      <c r="E854" t="s">
        <v>330</v>
      </c>
      <c r="F854" t="s">
        <v>3197</v>
      </c>
      <c r="G854" s="24">
        <f t="shared" si="16"/>
        <v>1.7533384615384615</v>
      </c>
      <c r="H854" s="24">
        <v>1753.3384615384616</v>
      </c>
      <c r="I854">
        <v>2021</v>
      </c>
    </row>
    <row r="855" spans="1:9">
      <c r="A855" s="3" t="s">
        <v>2890</v>
      </c>
      <c r="B855" t="s">
        <v>545</v>
      </c>
      <c r="C855" t="s">
        <v>298</v>
      </c>
      <c r="D855" t="s">
        <v>229</v>
      </c>
      <c r="E855" t="s">
        <v>330</v>
      </c>
      <c r="F855" t="s">
        <v>3525</v>
      </c>
      <c r="G855" s="24">
        <f t="shared" si="16"/>
        <v>1.8289999999999997</v>
      </c>
      <c r="H855" s="24">
        <v>1828.9999999999998</v>
      </c>
      <c r="I855">
        <v>2021</v>
      </c>
    </row>
    <row r="856" spans="1:9">
      <c r="A856" s="3" t="s">
        <v>2547</v>
      </c>
      <c r="B856" t="s">
        <v>2548</v>
      </c>
      <c r="C856" t="s">
        <v>298</v>
      </c>
      <c r="D856" t="s">
        <v>234</v>
      </c>
      <c r="E856" t="s">
        <v>330</v>
      </c>
      <c r="F856" t="s">
        <v>3420</v>
      </c>
      <c r="G856" s="24">
        <f t="shared" si="16"/>
        <v>2</v>
      </c>
      <c r="H856" s="24">
        <v>2000</v>
      </c>
      <c r="I856">
        <v>2021</v>
      </c>
    </row>
    <row r="857" spans="1:9">
      <c r="A857" s="3" t="s">
        <v>2637</v>
      </c>
      <c r="B857" t="s">
        <v>557</v>
      </c>
      <c r="C857" t="s">
        <v>298</v>
      </c>
      <c r="D857" t="s">
        <v>229</v>
      </c>
      <c r="E857" t="s">
        <v>330</v>
      </c>
      <c r="F857" t="s">
        <v>3441</v>
      </c>
      <c r="G857" s="24">
        <f t="shared" si="16"/>
        <v>2.0274461538461539</v>
      </c>
      <c r="H857" s="24">
        <v>2027.4461538461537</v>
      </c>
      <c r="I857">
        <v>2021</v>
      </c>
    </row>
    <row r="858" spans="1:9">
      <c r="A858" s="3" t="s">
        <v>3653</v>
      </c>
      <c r="B858" t="s">
        <v>562</v>
      </c>
      <c r="C858" t="s">
        <v>298</v>
      </c>
      <c r="D858" t="s">
        <v>229</v>
      </c>
      <c r="E858" t="s">
        <v>330</v>
      </c>
      <c r="F858" t="s">
        <v>3524</v>
      </c>
      <c r="G858" s="24">
        <f t="shared" si="16"/>
        <v>2.1534846153846154</v>
      </c>
      <c r="H858">
        <v>2153.4846153846156</v>
      </c>
      <c r="I858">
        <v>2021</v>
      </c>
    </row>
    <row r="859" spans="1:9">
      <c r="A859" s="3" t="s">
        <v>2668</v>
      </c>
      <c r="B859" t="s">
        <v>2669</v>
      </c>
      <c r="C859" t="s">
        <v>298</v>
      </c>
      <c r="D859" t="s">
        <v>234</v>
      </c>
      <c r="E859" t="s">
        <v>330</v>
      </c>
      <c r="F859" t="s">
        <v>3260</v>
      </c>
      <c r="G859" s="24">
        <f t="shared" si="16"/>
        <v>2.153976923076923</v>
      </c>
      <c r="H859" s="24">
        <v>2153.976923076923</v>
      </c>
      <c r="I859">
        <v>2021</v>
      </c>
    </row>
    <row r="860" spans="1:9">
      <c r="A860" s="3" t="s">
        <v>2361</v>
      </c>
      <c r="B860" t="s">
        <v>383</v>
      </c>
      <c r="C860" t="s">
        <v>298</v>
      </c>
      <c r="D860" t="s">
        <v>234</v>
      </c>
      <c r="E860" t="s">
        <v>330</v>
      </c>
      <c r="F860" t="s">
        <v>3400</v>
      </c>
      <c r="G860" s="24">
        <f t="shared" si="16"/>
        <v>2.5920000000000001</v>
      </c>
      <c r="H860" s="24">
        <v>2592</v>
      </c>
      <c r="I860">
        <v>2021</v>
      </c>
    </row>
    <row r="861" spans="1:9">
      <c r="A861" s="3" t="s">
        <v>2645</v>
      </c>
      <c r="B861" t="s">
        <v>2646</v>
      </c>
      <c r="C861" t="s">
        <v>298</v>
      </c>
      <c r="D861" t="s">
        <v>234</v>
      </c>
      <c r="E861" t="s">
        <v>330</v>
      </c>
      <c r="F861" t="s">
        <v>3444</v>
      </c>
      <c r="G861" s="24">
        <f t="shared" si="16"/>
        <v>2.6653846153846152</v>
      </c>
      <c r="H861" s="24">
        <v>2665.3846153846152</v>
      </c>
      <c r="I861">
        <v>2021</v>
      </c>
    </row>
    <row r="862" spans="1:9">
      <c r="A862" s="3" t="s">
        <v>2650</v>
      </c>
      <c r="B862" t="s">
        <v>1758</v>
      </c>
      <c r="C862" t="s">
        <v>298</v>
      </c>
      <c r="D862" t="s">
        <v>229</v>
      </c>
      <c r="E862" t="s">
        <v>330</v>
      </c>
      <c r="F862" t="s">
        <v>3446</v>
      </c>
      <c r="G862" s="24">
        <f t="shared" si="16"/>
        <v>2.6779846153846152</v>
      </c>
      <c r="H862" s="24">
        <v>2677.9846153846152</v>
      </c>
      <c r="I862">
        <v>2021</v>
      </c>
    </row>
    <row r="863" spans="1:9">
      <c r="A863" s="3" t="s">
        <v>2881</v>
      </c>
      <c r="B863" t="s">
        <v>562</v>
      </c>
      <c r="C863" t="s">
        <v>298</v>
      </c>
      <c r="D863" t="s">
        <v>229</v>
      </c>
      <c r="E863" t="s">
        <v>330</v>
      </c>
      <c r="F863" t="s">
        <v>3277</v>
      </c>
      <c r="G863" s="24">
        <f t="shared" si="16"/>
        <v>2.9048999999999996</v>
      </c>
      <c r="H863" s="24">
        <v>2904.8999999999996</v>
      </c>
      <c r="I863">
        <v>2021</v>
      </c>
    </row>
    <row r="864" spans="1:9">
      <c r="A864" s="3" t="s">
        <v>2346</v>
      </c>
      <c r="B864" t="s">
        <v>492</v>
      </c>
      <c r="C864" t="s">
        <v>298</v>
      </c>
      <c r="D864" t="s">
        <v>234</v>
      </c>
      <c r="E864" t="s">
        <v>330</v>
      </c>
      <c r="F864" t="s">
        <v>3392</v>
      </c>
      <c r="G864" s="24">
        <f t="shared" si="16"/>
        <v>3</v>
      </c>
      <c r="H864" s="24">
        <v>3000</v>
      </c>
      <c r="I864">
        <v>2021</v>
      </c>
    </row>
    <row r="865" spans="1:9">
      <c r="A865" s="3" t="s">
        <v>2887</v>
      </c>
      <c r="B865" t="s">
        <v>545</v>
      </c>
      <c r="C865" t="s">
        <v>298</v>
      </c>
      <c r="D865" t="s">
        <v>229</v>
      </c>
      <c r="E865" t="s">
        <v>330</v>
      </c>
      <c r="F865" t="s">
        <v>3277</v>
      </c>
      <c r="G865" s="24">
        <f t="shared" si="16"/>
        <v>3.1782999999999997</v>
      </c>
      <c r="H865" s="24">
        <v>3178.2999999999997</v>
      </c>
      <c r="I865">
        <v>2021</v>
      </c>
    </row>
    <row r="866" spans="1:9">
      <c r="A866" s="3" t="s">
        <v>2644</v>
      </c>
      <c r="B866" t="s">
        <v>557</v>
      </c>
      <c r="C866" t="s">
        <v>298</v>
      </c>
      <c r="D866" t="s">
        <v>229</v>
      </c>
      <c r="E866" t="s">
        <v>330</v>
      </c>
      <c r="F866" t="s">
        <v>3443</v>
      </c>
      <c r="G866" s="24">
        <f t="shared" si="16"/>
        <v>3.2461538461538462</v>
      </c>
      <c r="H866" s="24">
        <v>3246.1538461538462</v>
      </c>
      <c r="I866">
        <v>2021</v>
      </c>
    </row>
    <row r="867" spans="1:9">
      <c r="A867" s="3" t="s">
        <v>2634</v>
      </c>
      <c r="B867" t="s">
        <v>2612</v>
      </c>
      <c r="C867" t="s">
        <v>298</v>
      </c>
      <c r="D867" t="s">
        <v>234</v>
      </c>
      <c r="E867" t="s">
        <v>330</v>
      </c>
      <c r="F867" t="s">
        <v>3439</v>
      </c>
      <c r="G867" s="24">
        <f t="shared" si="16"/>
        <v>3.2759999999999998</v>
      </c>
      <c r="H867" s="24">
        <v>3276</v>
      </c>
      <c r="I867">
        <v>2021</v>
      </c>
    </row>
    <row r="868" spans="1:9">
      <c r="A868" s="3" t="s">
        <v>2635</v>
      </c>
      <c r="B868" t="s">
        <v>2636</v>
      </c>
      <c r="C868" t="s">
        <v>298</v>
      </c>
      <c r="D868" t="s">
        <v>234</v>
      </c>
      <c r="E868" t="s">
        <v>330</v>
      </c>
      <c r="F868" t="s">
        <v>3440</v>
      </c>
      <c r="G868" s="24">
        <f t="shared" si="16"/>
        <v>3.6578769230769228</v>
      </c>
      <c r="H868" s="24">
        <v>3657.8769230769226</v>
      </c>
      <c r="I868">
        <v>2021</v>
      </c>
    </row>
    <row r="869" spans="1:9">
      <c r="A869" s="3" t="s">
        <v>2360</v>
      </c>
      <c r="B869" t="s">
        <v>1329</v>
      </c>
      <c r="C869" t="s">
        <v>298</v>
      </c>
      <c r="D869" t="s">
        <v>234</v>
      </c>
      <c r="E869" t="s">
        <v>330</v>
      </c>
      <c r="F869" t="s">
        <v>3260</v>
      </c>
      <c r="G869" s="24">
        <f t="shared" si="16"/>
        <v>3.875</v>
      </c>
      <c r="H869" s="24">
        <v>3875</v>
      </c>
      <c r="I869">
        <v>2021</v>
      </c>
    </row>
    <row r="870" spans="1:9">
      <c r="A870" s="3" t="s">
        <v>2670</v>
      </c>
      <c r="B870" t="s">
        <v>2671</v>
      </c>
      <c r="C870" t="s">
        <v>298</v>
      </c>
      <c r="D870" t="s">
        <v>234</v>
      </c>
      <c r="E870" t="s">
        <v>330</v>
      </c>
      <c r="F870" t="s">
        <v>3457</v>
      </c>
      <c r="G870" s="24">
        <f t="shared" si="16"/>
        <v>3.8942307692307692</v>
      </c>
      <c r="H870" s="24">
        <v>3894.2307692307691</v>
      </c>
      <c r="I870">
        <v>2021</v>
      </c>
    </row>
    <row r="871" spans="1:9">
      <c r="A871" s="3" t="s">
        <v>2549</v>
      </c>
      <c r="B871" t="s">
        <v>397</v>
      </c>
      <c r="C871" t="s">
        <v>298</v>
      </c>
      <c r="D871" t="s">
        <v>234</v>
      </c>
      <c r="E871" t="s">
        <v>330</v>
      </c>
      <c r="F871" t="s">
        <v>3421</v>
      </c>
      <c r="G871" s="24">
        <f t="shared" ref="G871:G934" si="17">H871/1000</f>
        <v>4.2</v>
      </c>
      <c r="H871" s="24">
        <v>4200</v>
      </c>
      <c r="I871">
        <v>2021</v>
      </c>
    </row>
    <row r="872" spans="1:9">
      <c r="A872" s="3" t="s">
        <v>2665</v>
      </c>
      <c r="B872" t="s">
        <v>2666</v>
      </c>
      <c r="C872" t="s">
        <v>298</v>
      </c>
      <c r="D872" t="s">
        <v>229</v>
      </c>
      <c r="E872" t="s">
        <v>330</v>
      </c>
      <c r="F872" t="s">
        <v>3382</v>
      </c>
      <c r="G872" s="24">
        <f t="shared" si="17"/>
        <v>4.2480923076923078</v>
      </c>
      <c r="H872" s="24">
        <v>4248.0923076923082</v>
      </c>
      <c r="I872">
        <v>2021</v>
      </c>
    </row>
    <row r="873" spans="1:9">
      <c r="A873" s="3" t="s">
        <v>2639</v>
      </c>
      <c r="B873" t="s">
        <v>402</v>
      </c>
      <c r="C873" t="s">
        <v>298</v>
      </c>
      <c r="D873" t="s">
        <v>234</v>
      </c>
      <c r="E873" t="s">
        <v>330</v>
      </c>
      <c r="F873" t="s">
        <v>3442</v>
      </c>
      <c r="G873" s="24">
        <f t="shared" si="17"/>
        <v>4.307261538461538</v>
      </c>
      <c r="H873" s="24">
        <v>4307.2615384615383</v>
      </c>
      <c r="I873">
        <v>2021</v>
      </c>
    </row>
    <row r="874" spans="1:9">
      <c r="A874" s="3" t="s">
        <v>2884</v>
      </c>
      <c r="B874" t="s">
        <v>2885</v>
      </c>
      <c r="C874" t="s">
        <v>298</v>
      </c>
      <c r="D874" t="s">
        <v>229</v>
      </c>
      <c r="E874" t="s">
        <v>330</v>
      </c>
      <c r="F874" t="s">
        <v>3277</v>
      </c>
      <c r="G874" s="24">
        <f t="shared" si="17"/>
        <v>4.3419115384615381</v>
      </c>
      <c r="H874" s="24">
        <v>4341.9115384615379</v>
      </c>
      <c r="I874">
        <v>2021</v>
      </c>
    </row>
    <row r="875" spans="1:9">
      <c r="A875" s="3" t="s">
        <v>2667</v>
      </c>
      <c r="B875" t="s">
        <v>2322</v>
      </c>
      <c r="C875" t="s">
        <v>298</v>
      </c>
      <c r="D875" t="s">
        <v>230</v>
      </c>
      <c r="E875" t="s">
        <v>330</v>
      </c>
      <c r="F875" t="s">
        <v>3456</v>
      </c>
      <c r="G875" s="24">
        <f t="shared" si="17"/>
        <v>4.3513846153846156</v>
      </c>
      <c r="H875" s="24">
        <v>4351.3846153846152</v>
      </c>
      <c r="I875">
        <v>2021</v>
      </c>
    </row>
    <row r="876" spans="1:9">
      <c r="A876" s="3" t="s">
        <v>2550</v>
      </c>
      <c r="B876" t="s">
        <v>1329</v>
      </c>
      <c r="C876" t="s">
        <v>298</v>
      </c>
      <c r="D876" t="s">
        <v>234</v>
      </c>
      <c r="E876" t="s">
        <v>330</v>
      </c>
      <c r="F876" t="s">
        <v>3422</v>
      </c>
      <c r="G876" s="24">
        <f t="shared" si="17"/>
        <v>4.5999999999999996</v>
      </c>
      <c r="H876" s="24">
        <v>4600</v>
      </c>
      <c r="I876">
        <v>2021</v>
      </c>
    </row>
    <row r="877" spans="1:9">
      <c r="A877" s="3" t="s">
        <v>3654</v>
      </c>
      <c r="B877" t="s">
        <v>1658</v>
      </c>
      <c r="C877" t="s">
        <v>298</v>
      </c>
      <c r="D877" t="s">
        <v>230</v>
      </c>
      <c r="E877" t="s">
        <v>330</v>
      </c>
      <c r="F877" t="s">
        <v>3197</v>
      </c>
      <c r="G877" s="24">
        <f t="shared" si="17"/>
        <v>4.7355</v>
      </c>
      <c r="H877">
        <v>4735.5</v>
      </c>
      <c r="I877">
        <v>2021</v>
      </c>
    </row>
    <row r="878" spans="1:9">
      <c r="A878" s="3" t="s">
        <v>3655</v>
      </c>
      <c r="B878" t="s">
        <v>562</v>
      </c>
      <c r="C878" t="s">
        <v>298</v>
      </c>
      <c r="D878" t="s">
        <v>229</v>
      </c>
      <c r="E878" t="s">
        <v>330</v>
      </c>
      <c r="F878" t="s">
        <v>3102</v>
      </c>
      <c r="G878" s="24">
        <f t="shared" si="17"/>
        <v>4.8490000000000002</v>
      </c>
      <c r="H878">
        <v>4849</v>
      </c>
      <c r="I878">
        <v>2021</v>
      </c>
    </row>
    <row r="879" spans="1:9">
      <c r="A879" s="3" t="s">
        <v>2632</v>
      </c>
      <c r="B879" t="s">
        <v>2633</v>
      </c>
      <c r="C879" t="s">
        <v>298</v>
      </c>
      <c r="D879" t="s">
        <v>230</v>
      </c>
      <c r="E879" t="s">
        <v>330</v>
      </c>
      <c r="F879" t="s">
        <v>3438</v>
      </c>
      <c r="G879" s="24">
        <f t="shared" si="17"/>
        <v>4.9048999999999996</v>
      </c>
      <c r="H879" s="24">
        <v>4904.8999999999996</v>
      </c>
      <c r="I879">
        <v>2021</v>
      </c>
    </row>
    <row r="880" spans="1:9">
      <c r="A880" s="3" t="s">
        <v>2362</v>
      </c>
      <c r="B880" t="s">
        <v>2363</v>
      </c>
      <c r="C880" t="s">
        <v>298</v>
      </c>
      <c r="D880" t="s">
        <v>234</v>
      </c>
      <c r="E880" t="s">
        <v>330</v>
      </c>
      <c r="F880" t="s">
        <v>3312</v>
      </c>
      <c r="G880" s="24">
        <f t="shared" si="17"/>
        <v>4.9302000000000001</v>
      </c>
      <c r="H880" s="24">
        <v>4930.2</v>
      </c>
      <c r="I880">
        <v>2021</v>
      </c>
    </row>
    <row r="881" spans="1:9">
      <c r="A881" s="3" t="s">
        <v>2356</v>
      </c>
      <c r="B881" t="s">
        <v>1329</v>
      </c>
      <c r="C881" t="s">
        <v>298</v>
      </c>
      <c r="D881" t="s">
        <v>234</v>
      </c>
      <c r="E881" t="s">
        <v>330</v>
      </c>
      <c r="F881" t="s">
        <v>3396</v>
      </c>
      <c r="G881" s="24">
        <f t="shared" si="17"/>
        <v>4.95</v>
      </c>
      <c r="H881" s="24">
        <v>4950</v>
      </c>
      <c r="I881">
        <v>2021</v>
      </c>
    </row>
    <row r="882" spans="1:9">
      <c r="A882" s="3" t="s">
        <v>2552</v>
      </c>
      <c r="B882" t="s">
        <v>2553</v>
      </c>
      <c r="C882" t="s">
        <v>298</v>
      </c>
      <c r="D882" t="s">
        <v>234</v>
      </c>
      <c r="E882" t="s">
        <v>330</v>
      </c>
      <c r="F882" t="s">
        <v>3424</v>
      </c>
      <c r="G882" s="24">
        <f t="shared" si="17"/>
        <v>4.95</v>
      </c>
      <c r="H882" s="24">
        <v>4950</v>
      </c>
      <c r="I882">
        <v>2021</v>
      </c>
    </row>
    <row r="883" spans="1:9">
      <c r="A883" s="3" t="s">
        <v>3657</v>
      </c>
      <c r="B883" t="s">
        <v>2643</v>
      </c>
      <c r="C883" t="s">
        <v>298</v>
      </c>
      <c r="D883" t="s">
        <v>229</v>
      </c>
      <c r="E883" t="s">
        <v>330</v>
      </c>
      <c r="F883" t="s">
        <v>3197</v>
      </c>
      <c r="G883" s="24">
        <f t="shared" si="17"/>
        <v>4.95</v>
      </c>
      <c r="H883">
        <v>4950</v>
      </c>
      <c r="I883">
        <v>2021</v>
      </c>
    </row>
    <row r="884" spans="1:9">
      <c r="A884" s="3" t="s">
        <v>2351</v>
      </c>
      <c r="B884" t="s">
        <v>2352</v>
      </c>
      <c r="C884" t="s">
        <v>298</v>
      </c>
      <c r="D884" t="s">
        <v>234</v>
      </c>
      <c r="E884" t="s">
        <v>330</v>
      </c>
      <c r="F884" t="s">
        <v>3394</v>
      </c>
      <c r="G884" s="24">
        <f t="shared" si="17"/>
        <v>4.9800000000000004</v>
      </c>
      <c r="H884" s="24">
        <v>4980</v>
      </c>
      <c r="I884">
        <v>2021</v>
      </c>
    </row>
    <row r="885" spans="1:9">
      <c r="A885" s="3" t="s">
        <v>2353</v>
      </c>
      <c r="B885" t="s">
        <v>2352</v>
      </c>
      <c r="C885" t="s">
        <v>298</v>
      </c>
      <c r="D885" t="s">
        <v>234</v>
      </c>
      <c r="E885" t="s">
        <v>330</v>
      </c>
      <c r="F885" t="s">
        <v>3395</v>
      </c>
      <c r="G885" s="24">
        <f t="shared" si="17"/>
        <v>4.9800000000000004</v>
      </c>
      <c r="H885" s="24">
        <v>4980</v>
      </c>
      <c r="I885">
        <v>2021</v>
      </c>
    </row>
    <row r="886" spans="1:9">
      <c r="A886" s="3" t="s">
        <v>2357</v>
      </c>
      <c r="B886" t="s">
        <v>2352</v>
      </c>
      <c r="C886" t="s">
        <v>298</v>
      </c>
      <c r="D886" t="s">
        <v>234</v>
      </c>
      <c r="E886" t="s">
        <v>330</v>
      </c>
      <c r="F886" t="s">
        <v>3397</v>
      </c>
      <c r="G886" s="24">
        <f t="shared" si="17"/>
        <v>4.9800000000000004</v>
      </c>
      <c r="H886" s="24">
        <v>4980</v>
      </c>
      <c r="I886">
        <v>2021</v>
      </c>
    </row>
    <row r="887" spans="1:9">
      <c r="A887" s="3" t="s">
        <v>2551</v>
      </c>
      <c r="B887" t="s">
        <v>2066</v>
      </c>
      <c r="C887" t="s">
        <v>298</v>
      </c>
      <c r="D887" t="s">
        <v>234</v>
      </c>
      <c r="E887" t="s">
        <v>330</v>
      </c>
      <c r="F887" t="s">
        <v>3423</v>
      </c>
      <c r="G887" s="24">
        <f t="shared" si="17"/>
        <v>4.9800000000000004</v>
      </c>
      <c r="H887" s="24">
        <v>4980</v>
      </c>
      <c r="I887">
        <v>2021</v>
      </c>
    </row>
    <row r="888" spans="1:9">
      <c r="A888" s="3" t="s">
        <v>2349</v>
      </c>
      <c r="B888" t="s">
        <v>585</v>
      </c>
      <c r="C888" t="s">
        <v>298</v>
      </c>
      <c r="D888" t="s">
        <v>229</v>
      </c>
      <c r="E888" t="s">
        <v>330</v>
      </c>
      <c r="F888" t="s">
        <v>3275</v>
      </c>
      <c r="G888" s="24">
        <f t="shared" si="17"/>
        <v>4.99</v>
      </c>
      <c r="H888" s="24">
        <v>4990</v>
      </c>
      <c r="I888">
        <v>2021</v>
      </c>
    </row>
    <row r="889" spans="1:9">
      <c r="A889" s="3" t="s">
        <v>3658</v>
      </c>
      <c r="B889" t="s">
        <v>545</v>
      </c>
      <c r="C889" t="s">
        <v>298</v>
      </c>
      <c r="D889" t="s">
        <v>229</v>
      </c>
      <c r="E889" t="s">
        <v>330</v>
      </c>
      <c r="F889" t="s">
        <v>3102</v>
      </c>
      <c r="G889" s="24">
        <f t="shared" si="17"/>
        <v>4.9989999999999997</v>
      </c>
      <c r="H889">
        <v>4999</v>
      </c>
      <c r="I889">
        <v>2021</v>
      </c>
    </row>
    <row r="890" spans="1:9">
      <c r="A890" s="3" t="s">
        <v>2888</v>
      </c>
      <c r="B890" t="s">
        <v>545</v>
      </c>
      <c r="C890" t="s">
        <v>298</v>
      </c>
      <c r="D890" t="s">
        <v>229</v>
      </c>
      <c r="E890" t="s">
        <v>330</v>
      </c>
      <c r="F890" t="s">
        <v>3277</v>
      </c>
      <c r="G890" s="24">
        <f t="shared" si="17"/>
        <v>5.3490000000000002</v>
      </c>
      <c r="H890" s="24">
        <v>5349</v>
      </c>
      <c r="I890">
        <v>2021</v>
      </c>
    </row>
    <row r="891" spans="1:9">
      <c r="A891" s="3" t="s">
        <v>2655</v>
      </c>
      <c r="B891" t="s">
        <v>454</v>
      </c>
      <c r="C891" t="s">
        <v>298</v>
      </c>
      <c r="D891" t="s">
        <v>234</v>
      </c>
      <c r="E891" t="s">
        <v>330</v>
      </c>
      <c r="F891" t="s">
        <v>3450</v>
      </c>
      <c r="G891" s="24">
        <f t="shared" si="17"/>
        <v>5.3846999999999996</v>
      </c>
      <c r="H891" s="24">
        <v>5384.7</v>
      </c>
      <c r="I891">
        <v>2021</v>
      </c>
    </row>
    <row r="892" spans="1:9">
      <c r="A892" s="3" t="s">
        <v>2886</v>
      </c>
      <c r="B892" t="s">
        <v>432</v>
      </c>
      <c r="C892" t="s">
        <v>298</v>
      </c>
      <c r="D892" t="s">
        <v>229</v>
      </c>
      <c r="E892" t="s">
        <v>330</v>
      </c>
      <c r="F892" t="s">
        <v>3523</v>
      </c>
      <c r="G892" s="24">
        <f t="shared" si="17"/>
        <v>5.5530884615384615</v>
      </c>
      <c r="H892" s="24">
        <v>5553.0884615384612</v>
      </c>
      <c r="I892">
        <v>2021</v>
      </c>
    </row>
    <row r="893" spans="1:9">
      <c r="A893" s="3" t="s">
        <v>2654</v>
      </c>
      <c r="B893" t="s">
        <v>454</v>
      </c>
      <c r="C893" t="s">
        <v>298</v>
      </c>
      <c r="D893" t="s">
        <v>234</v>
      </c>
      <c r="E893" t="s">
        <v>330</v>
      </c>
      <c r="F893" t="s">
        <v>3449</v>
      </c>
      <c r="G893" s="24">
        <f t="shared" si="17"/>
        <v>5.6034461538461535</v>
      </c>
      <c r="H893" s="24">
        <v>5603.4461538461537</v>
      </c>
      <c r="I893">
        <v>2021</v>
      </c>
    </row>
    <row r="894" spans="1:9">
      <c r="A894" s="3" t="s">
        <v>2651</v>
      </c>
      <c r="B894" t="s">
        <v>505</v>
      </c>
      <c r="C894" t="s">
        <v>298</v>
      </c>
      <c r="D894" t="s">
        <v>234</v>
      </c>
      <c r="E894" t="s">
        <v>330</v>
      </c>
      <c r="F894" t="s">
        <v>3277</v>
      </c>
      <c r="G894" s="24">
        <f t="shared" si="17"/>
        <v>5.742692307692308</v>
      </c>
      <c r="H894" s="24">
        <v>5742.6923076923076</v>
      </c>
      <c r="I894">
        <v>2021</v>
      </c>
    </row>
    <row r="895" spans="1:9">
      <c r="A895" s="3" t="s">
        <v>2680</v>
      </c>
      <c r="B895" t="s">
        <v>2352</v>
      </c>
      <c r="C895" t="s">
        <v>298</v>
      </c>
      <c r="D895" t="s">
        <v>234</v>
      </c>
      <c r="E895" t="s">
        <v>330</v>
      </c>
      <c r="F895" t="s">
        <v>3460</v>
      </c>
      <c r="G895" s="24">
        <f t="shared" si="17"/>
        <v>5.7705230769230766</v>
      </c>
      <c r="H895" s="24">
        <v>5770.5230769230766</v>
      </c>
      <c r="I895">
        <v>2021</v>
      </c>
    </row>
    <row r="896" spans="1:9">
      <c r="A896" s="3" t="s">
        <v>2883</v>
      </c>
      <c r="B896" t="s">
        <v>562</v>
      </c>
      <c r="C896" t="s">
        <v>298</v>
      </c>
      <c r="D896" t="s">
        <v>229</v>
      </c>
      <c r="E896" t="s">
        <v>330</v>
      </c>
      <c r="F896" t="s">
        <v>3277</v>
      </c>
      <c r="G896" s="24">
        <f t="shared" si="17"/>
        <v>5.8511999999999995</v>
      </c>
      <c r="H896" s="24">
        <v>5851.2</v>
      </c>
      <c r="I896">
        <v>2021</v>
      </c>
    </row>
    <row r="897" spans="1:9">
      <c r="A897" s="3" t="s">
        <v>2674</v>
      </c>
      <c r="B897" t="s">
        <v>397</v>
      </c>
      <c r="C897" t="s">
        <v>298</v>
      </c>
      <c r="D897" t="s">
        <v>234</v>
      </c>
      <c r="E897" t="s">
        <v>330</v>
      </c>
      <c r="F897" t="s">
        <v>3458</v>
      </c>
      <c r="G897" s="24">
        <f t="shared" si="17"/>
        <v>6.8801076923076918</v>
      </c>
      <c r="H897" s="24">
        <v>6880.1076923076917</v>
      </c>
      <c r="I897">
        <v>2021</v>
      </c>
    </row>
    <row r="898" spans="1:9">
      <c r="A898" s="3" t="s">
        <v>2638</v>
      </c>
      <c r="B898" t="s">
        <v>2610</v>
      </c>
      <c r="C898" t="s">
        <v>298</v>
      </c>
      <c r="D898" t="s">
        <v>234</v>
      </c>
      <c r="E898" t="s">
        <v>330</v>
      </c>
      <c r="F898" t="s">
        <v>3277</v>
      </c>
      <c r="G898" s="24">
        <f t="shared" si="17"/>
        <v>7.6152999999999995</v>
      </c>
      <c r="H898" s="24">
        <v>7615.2999999999993</v>
      </c>
      <c r="I898">
        <v>2021</v>
      </c>
    </row>
    <row r="899" spans="1:9">
      <c r="A899" s="3" t="s">
        <v>2882</v>
      </c>
      <c r="B899" t="s">
        <v>562</v>
      </c>
      <c r="C899" t="s">
        <v>298</v>
      </c>
      <c r="D899" t="s">
        <v>229</v>
      </c>
      <c r="E899" t="s">
        <v>330</v>
      </c>
      <c r="F899" t="s">
        <v>3277</v>
      </c>
      <c r="G899" s="24">
        <f t="shared" si="17"/>
        <v>8.9600000000000009</v>
      </c>
      <c r="H899" s="24">
        <v>8960</v>
      </c>
      <c r="I899">
        <v>2021</v>
      </c>
    </row>
    <row r="900" spans="1:9">
      <c r="A900" s="3" t="s">
        <v>3674</v>
      </c>
      <c r="B900" t="s">
        <v>1935</v>
      </c>
      <c r="C900" t="s">
        <v>298</v>
      </c>
      <c r="D900" t="s">
        <v>229</v>
      </c>
      <c r="E900" t="s">
        <v>330</v>
      </c>
      <c r="F900" t="s">
        <v>3279</v>
      </c>
      <c r="G900" s="24">
        <f t="shared" si="17"/>
        <v>5.7000000000000002E-2</v>
      </c>
      <c r="H900">
        <v>57</v>
      </c>
      <c r="I900">
        <v>2022</v>
      </c>
    </row>
    <row r="901" spans="1:9">
      <c r="A901" s="3" t="s">
        <v>2894</v>
      </c>
      <c r="B901" t="s">
        <v>718</v>
      </c>
      <c r="C901" t="s">
        <v>298</v>
      </c>
      <c r="D901" t="s">
        <v>229</v>
      </c>
      <c r="E901" t="s">
        <v>330</v>
      </c>
      <c r="F901" t="s">
        <v>3528</v>
      </c>
      <c r="G901" s="24">
        <f t="shared" si="17"/>
        <v>7.0153846153846164E-2</v>
      </c>
      <c r="H901" s="24">
        <v>70.15384615384616</v>
      </c>
      <c r="I901">
        <v>2022</v>
      </c>
    </row>
    <row r="902" spans="1:9">
      <c r="A902" s="3" t="s">
        <v>2892</v>
      </c>
      <c r="B902" t="s">
        <v>1758</v>
      </c>
      <c r="C902" t="s">
        <v>298</v>
      </c>
      <c r="D902" t="s">
        <v>229</v>
      </c>
      <c r="E902" t="s">
        <v>330</v>
      </c>
      <c r="F902" t="s">
        <v>3308</v>
      </c>
      <c r="G902" s="24">
        <f t="shared" si="17"/>
        <v>0.10246153846153845</v>
      </c>
      <c r="H902" s="24">
        <v>102.46153846153845</v>
      </c>
      <c r="I902">
        <v>2022</v>
      </c>
    </row>
    <row r="903" spans="1:9">
      <c r="A903" s="3" t="s">
        <v>2686</v>
      </c>
      <c r="B903" t="s">
        <v>1975</v>
      </c>
      <c r="C903" t="s">
        <v>298</v>
      </c>
      <c r="D903" t="s">
        <v>229</v>
      </c>
      <c r="E903" t="s">
        <v>330</v>
      </c>
      <c r="F903" t="s">
        <v>3308</v>
      </c>
      <c r="G903" s="24">
        <f t="shared" si="17"/>
        <v>0.11600000000000001</v>
      </c>
      <c r="H903" s="24">
        <v>116</v>
      </c>
      <c r="I903">
        <v>2022</v>
      </c>
    </row>
    <row r="904" spans="1:9">
      <c r="A904" s="3" t="s">
        <v>2909</v>
      </c>
      <c r="B904" t="s">
        <v>545</v>
      </c>
      <c r="C904" t="s">
        <v>298</v>
      </c>
      <c r="D904" t="s">
        <v>229</v>
      </c>
      <c r="E904" t="s">
        <v>330</v>
      </c>
      <c r="F904" t="s">
        <v>3435</v>
      </c>
      <c r="G904" s="24">
        <f t="shared" si="17"/>
        <v>0.16615384615384615</v>
      </c>
      <c r="H904" s="24">
        <v>166.15384615384616</v>
      </c>
      <c r="I904">
        <v>2022</v>
      </c>
    </row>
    <row r="905" spans="1:9">
      <c r="A905" s="3" t="s">
        <v>3660</v>
      </c>
      <c r="B905" t="s">
        <v>3761</v>
      </c>
      <c r="C905" t="s">
        <v>298</v>
      </c>
      <c r="D905" t="s">
        <v>229</v>
      </c>
      <c r="E905" t="s">
        <v>330</v>
      </c>
      <c r="F905" t="s">
        <v>3259</v>
      </c>
      <c r="G905" s="24">
        <f t="shared" si="17"/>
        <v>0.16650000000000001</v>
      </c>
      <c r="H905">
        <v>166.5</v>
      </c>
      <c r="I905">
        <v>2022</v>
      </c>
    </row>
    <row r="906" spans="1:9">
      <c r="A906" s="3" t="s">
        <v>2688</v>
      </c>
      <c r="B906" t="s">
        <v>471</v>
      </c>
      <c r="C906" t="s">
        <v>298</v>
      </c>
      <c r="D906" t="s">
        <v>234</v>
      </c>
      <c r="E906" t="s">
        <v>330</v>
      </c>
      <c r="F906" t="s">
        <v>3256</v>
      </c>
      <c r="G906" s="24">
        <f t="shared" si="17"/>
        <v>0.17129230769230769</v>
      </c>
      <c r="H906" s="24">
        <v>171.2923076923077</v>
      </c>
      <c r="I906">
        <v>2022</v>
      </c>
    </row>
    <row r="907" spans="1:9">
      <c r="A907" s="3" t="s">
        <v>2911</v>
      </c>
      <c r="B907" t="s">
        <v>2666</v>
      </c>
      <c r="C907" t="s">
        <v>298</v>
      </c>
      <c r="D907" t="s">
        <v>229</v>
      </c>
      <c r="E907" t="s">
        <v>330</v>
      </c>
      <c r="F907" t="s">
        <v>3532</v>
      </c>
      <c r="G907" s="24">
        <f t="shared" si="17"/>
        <v>0.18716923076923075</v>
      </c>
      <c r="H907" s="24">
        <v>187.16923076923075</v>
      </c>
      <c r="I907">
        <v>2022</v>
      </c>
    </row>
    <row r="908" spans="1:9">
      <c r="A908" s="3" t="s">
        <v>2895</v>
      </c>
      <c r="B908" t="s">
        <v>2053</v>
      </c>
      <c r="C908" t="s">
        <v>298</v>
      </c>
      <c r="D908" t="s">
        <v>229</v>
      </c>
      <c r="E908" t="s">
        <v>330</v>
      </c>
      <c r="F908" t="s">
        <v>3265</v>
      </c>
      <c r="G908" s="24">
        <f t="shared" si="17"/>
        <v>0.25350769230769232</v>
      </c>
      <c r="H908" s="24">
        <v>253.50769230769231</v>
      </c>
      <c r="I908">
        <v>2022</v>
      </c>
    </row>
    <row r="909" spans="1:9">
      <c r="A909" s="3" t="s">
        <v>2908</v>
      </c>
      <c r="B909" t="s">
        <v>2345</v>
      </c>
      <c r="C909" t="s">
        <v>298</v>
      </c>
      <c r="D909" t="s">
        <v>229</v>
      </c>
      <c r="E909" t="s">
        <v>330</v>
      </c>
      <c r="F909" t="s">
        <v>3379</v>
      </c>
      <c r="G909" s="24">
        <f t="shared" si="17"/>
        <v>0.27876923076923071</v>
      </c>
      <c r="H909" s="24">
        <v>278.76923076923072</v>
      </c>
      <c r="I909">
        <v>2022</v>
      </c>
    </row>
    <row r="910" spans="1:9">
      <c r="A910" s="3" t="s">
        <v>2689</v>
      </c>
      <c r="B910" t="s">
        <v>1977</v>
      </c>
      <c r="C910" t="s">
        <v>298</v>
      </c>
      <c r="D910" t="s">
        <v>229</v>
      </c>
      <c r="E910" t="s">
        <v>330</v>
      </c>
      <c r="F910" t="s">
        <v>3464</v>
      </c>
      <c r="G910" s="24">
        <f t="shared" si="17"/>
        <v>0.36679230769230764</v>
      </c>
      <c r="H910" s="24">
        <v>366.79230769230765</v>
      </c>
      <c r="I910">
        <v>2022</v>
      </c>
    </row>
    <row r="911" spans="1:9">
      <c r="A911" s="3" t="s">
        <v>2690</v>
      </c>
      <c r="B911" t="s">
        <v>2679</v>
      </c>
      <c r="C911" t="s">
        <v>298</v>
      </c>
      <c r="D911" t="s">
        <v>229</v>
      </c>
      <c r="E911" t="s">
        <v>330</v>
      </c>
      <c r="F911" t="s">
        <v>3465</v>
      </c>
      <c r="G911" s="24">
        <f t="shared" si="17"/>
        <v>0.45539999999999997</v>
      </c>
      <c r="H911" s="24">
        <v>455.4</v>
      </c>
      <c r="I911">
        <v>2022</v>
      </c>
    </row>
    <row r="912" spans="1:9">
      <c r="A912" s="3" t="s">
        <v>2683</v>
      </c>
      <c r="B912" t="s">
        <v>1758</v>
      </c>
      <c r="C912" t="s">
        <v>298</v>
      </c>
      <c r="D912" t="s">
        <v>229</v>
      </c>
      <c r="E912" t="s">
        <v>330</v>
      </c>
      <c r="F912" t="s">
        <v>3462</v>
      </c>
      <c r="G912" s="24">
        <f t="shared" si="17"/>
        <v>0.54955384615384606</v>
      </c>
      <c r="H912" s="24">
        <v>549.55384615384605</v>
      </c>
      <c r="I912">
        <v>2022</v>
      </c>
    </row>
    <row r="913" spans="1:9">
      <c r="A913" s="3" t="s">
        <v>3686</v>
      </c>
      <c r="B913" t="s">
        <v>2021</v>
      </c>
      <c r="C913" t="s">
        <v>298</v>
      </c>
      <c r="D913" t="s">
        <v>234</v>
      </c>
      <c r="E913" t="s">
        <v>330</v>
      </c>
      <c r="F913" t="s">
        <v>3821</v>
      </c>
      <c r="G913" s="24">
        <f t="shared" si="17"/>
        <v>0.751</v>
      </c>
      <c r="H913">
        <v>751</v>
      </c>
      <c r="I913">
        <v>2022</v>
      </c>
    </row>
    <row r="914" spans="1:9">
      <c r="A914" s="3" t="s">
        <v>3665</v>
      </c>
      <c r="B914" t="s">
        <v>548</v>
      </c>
      <c r="C914" t="s">
        <v>298</v>
      </c>
      <c r="D914" t="s">
        <v>229</v>
      </c>
      <c r="E914" t="s">
        <v>330</v>
      </c>
      <c r="F914" t="s">
        <v>3808</v>
      </c>
      <c r="G914" s="24">
        <f t="shared" si="17"/>
        <v>0.78</v>
      </c>
      <c r="H914">
        <v>780</v>
      </c>
      <c r="I914">
        <v>2022</v>
      </c>
    </row>
    <row r="915" spans="1:9">
      <c r="A915" s="3" t="s">
        <v>2687</v>
      </c>
      <c r="B915" t="s">
        <v>1932</v>
      </c>
      <c r="C915" t="s">
        <v>298</v>
      </c>
      <c r="D915" t="s">
        <v>234</v>
      </c>
      <c r="E915" t="s">
        <v>330</v>
      </c>
      <c r="F915" t="s">
        <v>3141</v>
      </c>
      <c r="G915" s="24">
        <f t="shared" si="17"/>
        <v>0.83250000000000002</v>
      </c>
      <c r="H915" s="24">
        <v>832.5</v>
      </c>
      <c r="I915">
        <v>2022</v>
      </c>
    </row>
    <row r="916" spans="1:9">
      <c r="A916" s="3" t="s">
        <v>3661</v>
      </c>
      <c r="B916" t="s">
        <v>3762</v>
      </c>
      <c r="C916" t="s">
        <v>298</v>
      </c>
      <c r="D916" t="s">
        <v>229</v>
      </c>
      <c r="E916" t="s">
        <v>330</v>
      </c>
      <c r="F916" t="s">
        <v>3805</v>
      </c>
      <c r="G916" s="24">
        <f t="shared" si="17"/>
        <v>0.999</v>
      </c>
      <c r="H916">
        <v>999</v>
      </c>
      <c r="I916">
        <v>2022</v>
      </c>
    </row>
    <row r="917" spans="1:9">
      <c r="A917" s="3" t="s">
        <v>3662</v>
      </c>
      <c r="B917" t="s">
        <v>3762</v>
      </c>
      <c r="C917" t="s">
        <v>298</v>
      </c>
      <c r="D917" t="s">
        <v>229</v>
      </c>
      <c r="E917" t="s">
        <v>330</v>
      </c>
      <c r="F917" t="s">
        <v>3805</v>
      </c>
      <c r="G917" s="24">
        <f t="shared" si="17"/>
        <v>0.999</v>
      </c>
      <c r="H917">
        <v>999</v>
      </c>
      <c r="I917">
        <v>2022</v>
      </c>
    </row>
    <row r="918" spans="1:9">
      <c r="A918" s="3" t="s">
        <v>3679</v>
      </c>
      <c r="B918" t="s">
        <v>2643</v>
      </c>
      <c r="C918" t="s">
        <v>298</v>
      </c>
      <c r="D918" t="s">
        <v>229</v>
      </c>
      <c r="E918" t="s">
        <v>330</v>
      </c>
      <c r="F918" t="s">
        <v>3817</v>
      </c>
      <c r="G918" s="24">
        <f t="shared" si="17"/>
        <v>1</v>
      </c>
      <c r="H918">
        <v>1000</v>
      </c>
      <c r="I918">
        <v>2022</v>
      </c>
    </row>
    <row r="919" spans="1:9">
      <c r="A919" s="3" t="s">
        <v>3684</v>
      </c>
      <c r="B919" t="s">
        <v>585</v>
      </c>
      <c r="C919" t="s">
        <v>298</v>
      </c>
      <c r="D919" t="s">
        <v>229</v>
      </c>
      <c r="E919" t="s">
        <v>330</v>
      </c>
      <c r="F919" t="s">
        <v>3820</v>
      </c>
      <c r="G919" s="24">
        <f t="shared" si="17"/>
        <v>1</v>
      </c>
      <c r="H919">
        <v>1000</v>
      </c>
      <c r="I919">
        <v>2022</v>
      </c>
    </row>
    <row r="920" spans="1:9">
      <c r="A920" s="3" t="s">
        <v>2910</v>
      </c>
      <c r="B920" t="s">
        <v>2612</v>
      </c>
      <c r="C920" t="s">
        <v>298</v>
      </c>
      <c r="D920" t="s">
        <v>234</v>
      </c>
      <c r="E920" t="s">
        <v>330</v>
      </c>
      <c r="F920" t="s">
        <v>3277</v>
      </c>
      <c r="G920" s="24">
        <f t="shared" si="17"/>
        <v>1.4073230769230767</v>
      </c>
      <c r="H920" s="24">
        <v>1407.3230769230768</v>
      </c>
      <c r="I920">
        <v>2022</v>
      </c>
    </row>
    <row r="921" spans="1:9">
      <c r="A921" s="3" t="s">
        <v>3668</v>
      </c>
      <c r="B921" t="s">
        <v>3763</v>
      </c>
      <c r="C921" t="s">
        <v>298</v>
      </c>
      <c r="D921" t="s">
        <v>230</v>
      </c>
      <c r="E921" t="s">
        <v>330</v>
      </c>
      <c r="F921" t="s">
        <v>3811</v>
      </c>
      <c r="G921" s="24">
        <f t="shared" si="17"/>
        <v>1.41</v>
      </c>
      <c r="H921">
        <v>1410</v>
      </c>
      <c r="I921">
        <v>2022</v>
      </c>
    </row>
    <row r="922" spans="1:9">
      <c r="A922" s="3" t="s">
        <v>3664</v>
      </c>
      <c r="B922" t="s">
        <v>603</v>
      </c>
      <c r="C922" t="s">
        <v>298</v>
      </c>
      <c r="D922" t="s">
        <v>229</v>
      </c>
      <c r="E922" t="s">
        <v>330</v>
      </c>
      <c r="F922" t="s">
        <v>3807</v>
      </c>
      <c r="G922" s="24">
        <f t="shared" si="17"/>
        <v>1.8</v>
      </c>
      <c r="H922">
        <v>1800</v>
      </c>
      <c r="I922">
        <v>2022</v>
      </c>
    </row>
    <row r="923" spans="1:9">
      <c r="A923" s="3" t="s">
        <v>3659</v>
      </c>
      <c r="B923" t="s">
        <v>469</v>
      </c>
      <c r="C923" t="s">
        <v>298</v>
      </c>
      <c r="D923" t="s">
        <v>234</v>
      </c>
      <c r="E923" t="s">
        <v>330</v>
      </c>
      <c r="F923" t="s">
        <v>3526</v>
      </c>
      <c r="G923" s="24">
        <f t="shared" si="17"/>
        <v>2</v>
      </c>
      <c r="H923">
        <v>2000</v>
      </c>
      <c r="I923">
        <v>2022</v>
      </c>
    </row>
    <row r="924" spans="1:9">
      <c r="A924" s="3" t="s">
        <v>3666</v>
      </c>
      <c r="B924" t="s">
        <v>2055</v>
      </c>
      <c r="C924" t="s">
        <v>298</v>
      </c>
      <c r="D924" t="s">
        <v>230</v>
      </c>
      <c r="E924" t="s">
        <v>330</v>
      </c>
      <c r="F924" t="s">
        <v>3809</v>
      </c>
      <c r="G924" s="24">
        <f t="shared" si="17"/>
        <v>2</v>
      </c>
      <c r="H924">
        <v>2000</v>
      </c>
      <c r="I924">
        <v>2022</v>
      </c>
    </row>
    <row r="925" spans="1:9">
      <c r="A925" s="3" t="s">
        <v>3673</v>
      </c>
      <c r="B925" t="s">
        <v>2355</v>
      </c>
      <c r="C925" t="s">
        <v>298</v>
      </c>
      <c r="D925" t="s">
        <v>234</v>
      </c>
      <c r="E925" t="s">
        <v>330</v>
      </c>
      <c r="F925" t="s">
        <v>3814</v>
      </c>
      <c r="G925" s="24">
        <f t="shared" si="17"/>
        <v>2.125</v>
      </c>
      <c r="H925">
        <v>2125</v>
      </c>
      <c r="I925">
        <v>2022</v>
      </c>
    </row>
    <row r="926" spans="1:9">
      <c r="A926" s="3" t="s">
        <v>3687</v>
      </c>
      <c r="B926" t="s">
        <v>543</v>
      </c>
      <c r="C926" t="s">
        <v>298</v>
      </c>
      <c r="D926" t="s">
        <v>229</v>
      </c>
      <c r="E926" t="s">
        <v>330</v>
      </c>
      <c r="F926" t="s">
        <v>3813</v>
      </c>
      <c r="G926" s="24">
        <f t="shared" si="17"/>
        <v>2.5</v>
      </c>
      <c r="H926">
        <v>2500</v>
      </c>
      <c r="I926">
        <v>2022</v>
      </c>
    </row>
    <row r="927" spans="1:9">
      <c r="A927" s="3" t="s">
        <v>2684</v>
      </c>
      <c r="B927" t="s">
        <v>2685</v>
      </c>
      <c r="C927" t="s">
        <v>298</v>
      </c>
      <c r="D927" t="s">
        <v>234</v>
      </c>
      <c r="E927" t="s">
        <v>330</v>
      </c>
      <c r="F927" t="s">
        <v>3463</v>
      </c>
      <c r="G927" s="24">
        <f t="shared" si="17"/>
        <v>2.7868846153846154</v>
      </c>
      <c r="H927" s="24">
        <v>2786.8846153846152</v>
      </c>
      <c r="I927">
        <v>2022</v>
      </c>
    </row>
    <row r="928" spans="1:9">
      <c r="A928" s="3" t="s">
        <v>3683</v>
      </c>
      <c r="B928" t="s">
        <v>3766</v>
      </c>
      <c r="C928" t="s">
        <v>298</v>
      </c>
      <c r="D928" t="s">
        <v>234</v>
      </c>
      <c r="E928" t="s">
        <v>330</v>
      </c>
      <c r="F928" t="s">
        <v>3819</v>
      </c>
      <c r="G928" s="24">
        <f t="shared" si="17"/>
        <v>3.1968000000000001</v>
      </c>
      <c r="H928">
        <v>3196.8</v>
      </c>
      <c r="I928">
        <v>2022</v>
      </c>
    </row>
    <row r="929" spans="1:9">
      <c r="A929" s="3" t="s">
        <v>3681</v>
      </c>
      <c r="B929" t="s">
        <v>377</v>
      </c>
      <c r="C929" t="s">
        <v>298</v>
      </c>
      <c r="D929" t="s">
        <v>234</v>
      </c>
      <c r="E929" t="s">
        <v>330</v>
      </c>
      <c r="F929" t="s">
        <v>3102</v>
      </c>
      <c r="G929" s="24">
        <f t="shared" si="17"/>
        <v>3.5</v>
      </c>
      <c r="H929">
        <v>3500</v>
      </c>
      <c r="I929">
        <v>2022</v>
      </c>
    </row>
    <row r="930" spans="1:9">
      <c r="A930" s="3" t="s">
        <v>3676</v>
      </c>
      <c r="B930" t="s">
        <v>3765</v>
      </c>
      <c r="C930" t="s">
        <v>298</v>
      </c>
      <c r="D930" t="s">
        <v>230</v>
      </c>
      <c r="E930" t="s">
        <v>330</v>
      </c>
      <c r="F930" t="s">
        <v>3815</v>
      </c>
      <c r="G930" s="24">
        <f t="shared" si="17"/>
        <v>3.6</v>
      </c>
      <c r="H930">
        <v>3600</v>
      </c>
      <c r="I930">
        <v>2022</v>
      </c>
    </row>
    <row r="931" spans="1:9">
      <c r="A931" s="3" t="s">
        <v>2912</v>
      </c>
      <c r="B931" t="s">
        <v>2913</v>
      </c>
      <c r="C931" t="s">
        <v>298</v>
      </c>
      <c r="D931" t="s">
        <v>234</v>
      </c>
      <c r="E931" t="s">
        <v>330</v>
      </c>
      <c r="F931" t="s">
        <v>3533</v>
      </c>
      <c r="G931" s="24">
        <f t="shared" si="17"/>
        <v>3.651957692307692</v>
      </c>
      <c r="H931" s="24">
        <v>3651.957692307692</v>
      </c>
      <c r="I931">
        <v>2022</v>
      </c>
    </row>
    <row r="932" spans="1:9">
      <c r="A932" s="3" t="s">
        <v>3671</v>
      </c>
      <c r="B932" t="s">
        <v>3764</v>
      </c>
      <c r="C932" t="s">
        <v>298</v>
      </c>
      <c r="D932" t="s">
        <v>234</v>
      </c>
      <c r="E932" t="s">
        <v>330</v>
      </c>
      <c r="F932" t="s">
        <v>3485</v>
      </c>
      <c r="G932" s="24">
        <f t="shared" si="17"/>
        <v>3.875</v>
      </c>
      <c r="H932">
        <v>3875</v>
      </c>
      <c r="I932">
        <v>2022</v>
      </c>
    </row>
    <row r="933" spans="1:9">
      <c r="A933" s="3" t="s">
        <v>3678</v>
      </c>
      <c r="B933" t="s">
        <v>2643</v>
      </c>
      <c r="C933" t="s">
        <v>298</v>
      </c>
      <c r="D933" t="s">
        <v>229</v>
      </c>
      <c r="E933" t="s">
        <v>330</v>
      </c>
      <c r="F933" t="s">
        <v>3816</v>
      </c>
      <c r="G933" s="24">
        <f t="shared" si="17"/>
        <v>4</v>
      </c>
      <c r="H933">
        <v>4000</v>
      </c>
      <c r="I933">
        <v>2022</v>
      </c>
    </row>
    <row r="934" spans="1:9">
      <c r="A934" s="3" t="s">
        <v>2914</v>
      </c>
      <c r="B934" t="s">
        <v>492</v>
      </c>
      <c r="C934" t="s">
        <v>298</v>
      </c>
      <c r="D934" t="s">
        <v>234</v>
      </c>
      <c r="E934" t="s">
        <v>330</v>
      </c>
      <c r="F934" t="s">
        <v>3534</v>
      </c>
      <c r="G934" s="24">
        <f t="shared" si="17"/>
        <v>4.0062461538461536</v>
      </c>
      <c r="H934" s="24">
        <v>4006.2461538461534</v>
      </c>
      <c r="I934">
        <v>2022</v>
      </c>
    </row>
    <row r="935" spans="1:9">
      <c r="A935" s="3" t="s">
        <v>3663</v>
      </c>
      <c r="B935" t="s">
        <v>2913</v>
      </c>
      <c r="C935" t="s">
        <v>298</v>
      </c>
      <c r="D935" t="s">
        <v>234</v>
      </c>
      <c r="E935" t="s">
        <v>330</v>
      </c>
      <c r="F935" t="s">
        <v>3806</v>
      </c>
      <c r="G935" s="24">
        <f t="shared" ref="G935:G959" si="18">H935/1000</f>
        <v>4.2</v>
      </c>
      <c r="H935">
        <v>4200</v>
      </c>
      <c r="I935">
        <v>2022</v>
      </c>
    </row>
    <row r="936" spans="1:9">
      <c r="A936" s="3" t="s">
        <v>3675</v>
      </c>
      <c r="B936" t="s">
        <v>3765</v>
      </c>
      <c r="C936" t="s">
        <v>298</v>
      </c>
      <c r="D936" t="s">
        <v>230</v>
      </c>
      <c r="E936" t="s">
        <v>330</v>
      </c>
      <c r="F936" t="s">
        <v>3815</v>
      </c>
      <c r="G936" s="24">
        <f t="shared" si="18"/>
        <v>4.5359999999999996</v>
      </c>
      <c r="H936">
        <v>4536</v>
      </c>
      <c r="I936">
        <v>2022</v>
      </c>
    </row>
    <row r="937" spans="1:9">
      <c r="A937" s="3" t="s">
        <v>3677</v>
      </c>
      <c r="B937" t="s">
        <v>3765</v>
      </c>
      <c r="C937" t="s">
        <v>298</v>
      </c>
      <c r="D937" t="s">
        <v>230</v>
      </c>
      <c r="E937" t="s">
        <v>330</v>
      </c>
      <c r="F937" t="s">
        <v>3815</v>
      </c>
      <c r="G937" s="24">
        <f t="shared" si="18"/>
        <v>4.5359999999999996</v>
      </c>
      <c r="H937">
        <v>4536</v>
      </c>
      <c r="I937">
        <v>2022</v>
      </c>
    </row>
    <row r="938" spans="1:9">
      <c r="A938" s="3" t="s">
        <v>3669</v>
      </c>
      <c r="B938" t="s">
        <v>2049</v>
      </c>
      <c r="C938" t="s">
        <v>298</v>
      </c>
      <c r="D938" t="s">
        <v>230</v>
      </c>
      <c r="E938" t="s">
        <v>330</v>
      </c>
      <c r="F938" t="s">
        <v>3413</v>
      </c>
      <c r="G938" s="24">
        <f t="shared" si="18"/>
        <v>4.9542000000000002</v>
      </c>
      <c r="H938">
        <v>4954.2</v>
      </c>
      <c r="I938">
        <v>2022</v>
      </c>
    </row>
    <row r="939" spans="1:9">
      <c r="A939" s="3" t="s">
        <v>3667</v>
      </c>
      <c r="B939" t="s">
        <v>379</v>
      </c>
      <c r="C939" t="s">
        <v>298</v>
      </c>
      <c r="D939" t="s">
        <v>234</v>
      </c>
      <c r="E939" t="s">
        <v>330</v>
      </c>
      <c r="F939" t="s">
        <v>3810</v>
      </c>
      <c r="G939" s="24">
        <f t="shared" si="18"/>
        <v>4.9800000000000004</v>
      </c>
      <c r="H939">
        <v>4980</v>
      </c>
      <c r="I939">
        <v>2022</v>
      </c>
    </row>
    <row r="940" spans="1:9">
      <c r="A940" s="3" t="s">
        <v>3670</v>
      </c>
      <c r="B940" t="s">
        <v>2051</v>
      </c>
      <c r="C940" t="s">
        <v>298</v>
      </c>
      <c r="D940" t="s">
        <v>230</v>
      </c>
      <c r="E940" t="s">
        <v>330</v>
      </c>
      <c r="F940" t="s">
        <v>3812</v>
      </c>
      <c r="G940" s="24">
        <f t="shared" si="18"/>
        <v>4.9980000000000002</v>
      </c>
      <c r="H940">
        <v>4998</v>
      </c>
      <c r="I940">
        <v>2022</v>
      </c>
    </row>
    <row r="941" spans="1:9">
      <c r="A941" s="3" t="s">
        <v>3680</v>
      </c>
      <c r="B941" t="s">
        <v>638</v>
      </c>
      <c r="C941" t="s">
        <v>298</v>
      </c>
      <c r="D941" t="s">
        <v>230</v>
      </c>
      <c r="E941" t="s">
        <v>330</v>
      </c>
      <c r="F941" t="s">
        <v>3812</v>
      </c>
      <c r="G941" s="24">
        <f t="shared" si="18"/>
        <v>4.9980000000000002</v>
      </c>
      <c r="H941">
        <v>4998</v>
      </c>
      <c r="I941">
        <v>2022</v>
      </c>
    </row>
    <row r="942" spans="1:9">
      <c r="A942" s="3" t="s">
        <v>3682</v>
      </c>
      <c r="B942" t="s">
        <v>445</v>
      </c>
      <c r="C942" t="s">
        <v>298</v>
      </c>
      <c r="D942" t="s">
        <v>234</v>
      </c>
      <c r="E942" t="s">
        <v>330</v>
      </c>
      <c r="F942" t="s">
        <v>3818</v>
      </c>
      <c r="G942" s="24">
        <f t="shared" si="18"/>
        <v>4.9980000000000002</v>
      </c>
      <c r="H942">
        <v>4998</v>
      </c>
      <c r="I942">
        <v>2022</v>
      </c>
    </row>
    <row r="943" spans="1:9">
      <c r="A943" s="3" t="s">
        <v>3672</v>
      </c>
      <c r="B943" t="s">
        <v>566</v>
      </c>
      <c r="C943" t="s">
        <v>298</v>
      </c>
      <c r="D943" t="s">
        <v>229</v>
      </c>
      <c r="E943" t="s">
        <v>330</v>
      </c>
      <c r="F943" t="s">
        <v>3813</v>
      </c>
      <c r="G943" s="24">
        <f t="shared" si="18"/>
        <v>5</v>
      </c>
      <c r="H943">
        <v>5000</v>
      </c>
      <c r="I943">
        <v>2022</v>
      </c>
    </row>
    <row r="944" spans="1:9">
      <c r="A944" s="3" t="s">
        <v>3685</v>
      </c>
      <c r="B944" t="s">
        <v>543</v>
      </c>
      <c r="C944" t="s">
        <v>298</v>
      </c>
      <c r="D944" t="s">
        <v>229</v>
      </c>
      <c r="E944" t="s">
        <v>330</v>
      </c>
      <c r="F944" t="s">
        <v>3813</v>
      </c>
      <c r="G944" s="24">
        <f t="shared" si="18"/>
        <v>5</v>
      </c>
      <c r="H944">
        <v>5000</v>
      </c>
      <c r="I944">
        <v>2022</v>
      </c>
    </row>
    <row r="945" spans="1:9">
      <c r="A945" s="3" t="s">
        <v>2893</v>
      </c>
      <c r="B945" t="s">
        <v>2479</v>
      </c>
      <c r="C945" t="s">
        <v>298</v>
      </c>
      <c r="D945" t="s">
        <v>230</v>
      </c>
      <c r="E945" t="s">
        <v>330</v>
      </c>
      <c r="F945" t="s">
        <v>3527</v>
      </c>
      <c r="G945" s="24">
        <f t="shared" si="18"/>
        <v>5.3112769230769228</v>
      </c>
      <c r="H945" s="24">
        <v>5311.2769230769227</v>
      </c>
      <c r="I945">
        <v>2022</v>
      </c>
    </row>
    <row r="946" spans="1:9">
      <c r="A946" s="3" t="s">
        <v>2691</v>
      </c>
      <c r="B946" t="s">
        <v>2692</v>
      </c>
      <c r="C946" t="s">
        <v>298</v>
      </c>
      <c r="D946" t="s">
        <v>234</v>
      </c>
      <c r="E946" t="s">
        <v>330</v>
      </c>
      <c r="F946" t="s">
        <v>3466</v>
      </c>
      <c r="G946" s="24">
        <f t="shared" si="18"/>
        <v>5.6052</v>
      </c>
      <c r="H946" s="24">
        <v>5605.2</v>
      </c>
      <c r="I946">
        <v>2022</v>
      </c>
    </row>
    <row r="947" spans="1:9">
      <c r="A947" s="3" t="s">
        <v>2681</v>
      </c>
      <c r="B947" t="s">
        <v>2682</v>
      </c>
      <c r="C947" t="s">
        <v>298</v>
      </c>
      <c r="D947" t="s">
        <v>234</v>
      </c>
      <c r="E947" t="s">
        <v>330</v>
      </c>
      <c r="F947" t="s">
        <v>3461</v>
      </c>
      <c r="G947" s="24">
        <f t="shared" si="18"/>
        <v>6.72</v>
      </c>
      <c r="H947" s="24">
        <v>6720</v>
      </c>
      <c r="I947">
        <v>2022</v>
      </c>
    </row>
    <row r="948" spans="1:9">
      <c r="A948" s="3" t="s">
        <v>3696</v>
      </c>
      <c r="B948" t="s">
        <v>1975</v>
      </c>
      <c r="C948" t="s">
        <v>298</v>
      </c>
      <c r="D948" t="s">
        <v>229</v>
      </c>
      <c r="E948" t="s">
        <v>330</v>
      </c>
      <c r="F948" t="s">
        <v>3826</v>
      </c>
      <c r="G948" s="24">
        <f t="shared" si="18"/>
        <v>9.9400000000000002E-2</v>
      </c>
      <c r="H948">
        <v>99.4</v>
      </c>
      <c r="I948">
        <v>2023</v>
      </c>
    </row>
    <row r="949" spans="1:9">
      <c r="A949" s="3" t="s">
        <v>3691</v>
      </c>
      <c r="B949" t="s">
        <v>2649</v>
      </c>
      <c r="C949" t="s">
        <v>298</v>
      </c>
      <c r="D949" t="s">
        <v>229</v>
      </c>
      <c r="E949" t="s">
        <v>330</v>
      </c>
      <c r="F949" t="s">
        <v>3824</v>
      </c>
      <c r="G949" s="24">
        <f t="shared" si="18"/>
        <v>0.16650000000000001</v>
      </c>
      <c r="H949">
        <v>166.5</v>
      </c>
      <c r="I949">
        <v>2023</v>
      </c>
    </row>
    <row r="950" spans="1:9">
      <c r="A950" s="3" t="s">
        <v>3697</v>
      </c>
      <c r="B950" t="s">
        <v>2036</v>
      </c>
      <c r="C950" t="s">
        <v>298</v>
      </c>
      <c r="D950" t="s">
        <v>234</v>
      </c>
      <c r="E950" t="s">
        <v>330</v>
      </c>
      <c r="F950" t="s">
        <v>3418</v>
      </c>
      <c r="G950" s="24">
        <f t="shared" si="18"/>
        <v>0.25</v>
      </c>
      <c r="H950">
        <v>250</v>
      </c>
      <c r="I950">
        <v>2023</v>
      </c>
    </row>
    <row r="951" spans="1:9">
      <c r="A951" s="3" t="s">
        <v>3693</v>
      </c>
      <c r="B951" t="s">
        <v>615</v>
      </c>
      <c r="C951" t="s">
        <v>298</v>
      </c>
      <c r="D951" t="s">
        <v>229</v>
      </c>
      <c r="E951" t="s">
        <v>330</v>
      </c>
      <c r="F951" t="s">
        <v>3262</v>
      </c>
      <c r="G951" s="24">
        <f t="shared" si="18"/>
        <v>0.49130000000000001</v>
      </c>
      <c r="H951">
        <v>491.3</v>
      </c>
      <c r="I951">
        <v>2023</v>
      </c>
    </row>
    <row r="952" spans="1:9">
      <c r="A952" s="3" t="s">
        <v>3694</v>
      </c>
      <c r="B952" t="s">
        <v>1943</v>
      </c>
      <c r="C952" t="s">
        <v>298</v>
      </c>
      <c r="D952" t="s">
        <v>234</v>
      </c>
      <c r="E952" t="s">
        <v>330</v>
      </c>
      <c r="F952" t="s">
        <v>3825</v>
      </c>
      <c r="G952" s="24">
        <f t="shared" si="18"/>
        <v>1.5</v>
      </c>
      <c r="H952">
        <v>1500</v>
      </c>
      <c r="I952">
        <v>2023</v>
      </c>
    </row>
    <row r="953" spans="1:9">
      <c r="A953" s="3" t="s">
        <v>3695</v>
      </c>
      <c r="B953" t="s">
        <v>548</v>
      </c>
      <c r="C953" t="s">
        <v>298</v>
      </c>
      <c r="D953" t="s">
        <v>229</v>
      </c>
      <c r="E953" t="s">
        <v>330</v>
      </c>
      <c r="F953" t="s">
        <v>3102</v>
      </c>
      <c r="G953" s="24">
        <f t="shared" si="18"/>
        <v>1.875</v>
      </c>
      <c r="H953">
        <v>1875</v>
      </c>
      <c r="I953">
        <v>2023</v>
      </c>
    </row>
    <row r="954" spans="1:9">
      <c r="A954" s="3" t="s">
        <v>3692</v>
      </c>
      <c r="B954" t="s">
        <v>2036</v>
      </c>
      <c r="C954" t="s">
        <v>298</v>
      </c>
      <c r="D954" t="s">
        <v>234</v>
      </c>
      <c r="E954" t="s">
        <v>330</v>
      </c>
      <c r="F954" t="s">
        <v>3368</v>
      </c>
      <c r="G954" s="24">
        <f t="shared" si="18"/>
        <v>2</v>
      </c>
      <c r="H954">
        <v>2000</v>
      </c>
      <c r="I954">
        <v>2023</v>
      </c>
    </row>
    <row r="955" spans="1:9">
      <c r="A955" s="3" t="s">
        <v>3689</v>
      </c>
      <c r="B955" t="s">
        <v>388</v>
      </c>
      <c r="C955" t="s">
        <v>298</v>
      </c>
      <c r="D955" t="s">
        <v>234</v>
      </c>
      <c r="E955" t="s">
        <v>330</v>
      </c>
      <c r="F955" t="s">
        <v>3180</v>
      </c>
      <c r="G955" s="24">
        <f t="shared" si="18"/>
        <v>4</v>
      </c>
      <c r="H955">
        <v>4000</v>
      </c>
      <c r="I955">
        <v>2023</v>
      </c>
    </row>
    <row r="956" spans="1:9">
      <c r="A956" s="3" t="s">
        <v>3690</v>
      </c>
      <c r="B956" t="s">
        <v>492</v>
      </c>
      <c r="C956" t="s">
        <v>298</v>
      </c>
      <c r="D956" t="s">
        <v>234</v>
      </c>
      <c r="E956" t="s">
        <v>330</v>
      </c>
      <c r="F956" t="s">
        <v>3823</v>
      </c>
      <c r="G956" s="24">
        <f t="shared" si="18"/>
        <v>4.875</v>
      </c>
      <c r="H956">
        <v>4875</v>
      </c>
      <c r="I956">
        <v>2023</v>
      </c>
    </row>
    <row r="957" spans="1:9">
      <c r="A957" s="3" t="s">
        <v>3688</v>
      </c>
      <c r="B957" t="s">
        <v>574</v>
      </c>
      <c r="C957" t="s">
        <v>298</v>
      </c>
      <c r="D957" t="s">
        <v>229</v>
      </c>
      <c r="E957" t="s">
        <v>330</v>
      </c>
      <c r="F957" t="s">
        <v>3822</v>
      </c>
      <c r="G957" s="24">
        <f t="shared" si="18"/>
        <v>4.9749999999999996</v>
      </c>
      <c r="H957">
        <v>4975</v>
      </c>
      <c r="I957">
        <v>2023</v>
      </c>
    </row>
    <row r="958" spans="1:9">
      <c r="A958" s="3" t="s">
        <v>3698</v>
      </c>
      <c r="B958" t="s">
        <v>2682</v>
      </c>
      <c r="C958" t="s">
        <v>298</v>
      </c>
      <c r="D958" t="s">
        <v>234</v>
      </c>
      <c r="E958" t="s">
        <v>330</v>
      </c>
      <c r="F958" t="s">
        <v>3197</v>
      </c>
      <c r="G958" s="24">
        <f t="shared" si="18"/>
        <v>4.9800000000000004</v>
      </c>
      <c r="H958">
        <v>4980</v>
      </c>
      <c r="I958">
        <v>2023</v>
      </c>
    </row>
    <row r="959" spans="1:9">
      <c r="A959" s="3" t="s">
        <v>3699</v>
      </c>
      <c r="B959" t="s">
        <v>2245</v>
      </c>
      <c r="C959" t="s">
        <v>298</v>
      </c>
      <c r="D959" t="s">
        <v>234</v>
      </c>
      <c r="E959" t="s">
        <v>330</v>
      </c>
      <c r="F959" t="s">
        <v>3197</v>
      </c>
      <c r="G959" s="24">
        <f t="shared" si="18"/>
        <v>4.99</v>
      </c>
      <c r="H959">
        <v>4990</v>
      </c>
      <c r="I959">
        <v>2023</v>
      </c>
    </row>
    <row r="960" spans="1:9">
      <c r="A960" s="3" t="s">
        <v>4261</v>
      </c>
      <c r="B960" s="3" t="s">
        <v>2043</v>
      </c>
      <c r="C960" s="3" t="s">
        <v>298</v>
      </c>
      <c r="D960" s="3" t="s">
        <v>234</v>
      </c>
      <c r="E960" s="3" t="s">
        <v>330</v>
      </c>
      <c r="F960" s="3" t="s">
        <v>4262</v>
      </c>
      <c r="G960" s="34">
        <v>4.93</v>
      </c>
      <c r="H960" s="34">
        <v>4930</v>
      </c>
      <c r="I960" s="34">
        <v>2023</v>
      </c>
    </row>
    <row r="961" spans="1:9">
      <c r="A961" s="3" t="s">
        <v>4263</v>
      </c>
      <c r="B961" s="3" t="s">
        <v>2245</v>
      </c>
      <c r="C961" s="3" t="s">
        <v>298</v>
      </c>
      <c r="D961" s="3" t="s">
        <v>234</v>
      </c>
      <c r="E961" s="3" t="s">
        <v>330</v>
      </c>
      <c r="F961" s="3" t="s">
        <v>4264</v>
      </c>
      <c r="G961" s="34">
        <v>0.24</v>
      </c>
      <c r="H961" s="34">
        <v>240</v>
      </c>
      <c r="I961" s="34">
        <v>2023</v>
      </c>
    </row>
    <row r="962" spans="1:9">
      <c r="A962" s="3" t="s">
        <v>650</v>
      </c>
      <c r="B962" t="s">
        <v>651</v>
      </c>
      <c r="C962" t="s">
        <v>299</v>
      </c>
      <c r="D962" t="s">
        <v>149</v>
      </c>
      <c r="E962" t="s">
        <v>330</v>
      </c>
      <c r="F962" t="s">
        <v>650</v>
      </c>
      <c r="G962" s="24">
        <f t="shared" ref="G962:G1025" si="19">H962/1000</f>
        <v>1.7515384615384617E-2</v>
      </c>
      <c r="H962" s="24">
        <v>17.515384615384615</v>
      </c>
      <c r="I962">
        <v>2010</v>
      </c>
    </row>
    <row r="963" spans="1:9">
      <c r="A963" s="3" t="s">
        <v>1501</v>
      </c>
      <c r="B963" t="s">
        <v>1502</v>
      </c>
      <c r="C963" t="s">
        <v>299</v>
      </c>
      <c r="D963" t="s">
        <v>149</v>
      </c>
      <c r="E963" t="s">
        <v>330</v>
      </c>
      <c r="F963" t="s">
        <v>3207</v>
      </c>
      <c r="G963" s="24">
        <f t="shared" si="19"/>
        <v>1.6961538461538458E-2</v>
      </c>
      <c r="H963" s="24">
        <v>16.96153846153846</v>
      </c>
      <c r="I963">
        <v>2011</v>
      </c>
    </row>
    <row r="964" spans="1:9">
      <c r="A964" s="3" t="s">
        <v>3573</v>
      </c>
      <c r="B964" t="s">
        <v>649</v>
      </c>
      <c r="C964" t="s">
        <v>299</v>
      </c>
      <c r="D964" t="s">
        <v>151</v>
      </c>
      <c r="E964" t="s">
        <v>330</v>
      </c>
      <c r="F964" t="s">
        <v>3046</v>
      </c>
      <c r="G964" s="24">
        <f t="shared" si="19"/>
        <v>9.9299999999999996E-3</v>
      </c>
      <c r="H964" s="24">
        <v>9.93</v>
      </c>
      <c r="I964">
        <v>2018</v>
      </c>
    </row>
    <row r="965" spans="1:9">
      <c r="A965" s="3" t="s">
        <v>3844</v>
      </c>
      <c r="B965" t="s">
        <v>2127</v>
      </c>
      <c r="C965" t="s">
        <v>299</v>
      </c>
      <c r="D965" t="s">
        <v>149</v>
      </c>
      <c r="E965" t="s">
        <v>330</v>
      </c>
      <c r="F965" t="s">
        <v>3341</v>
      </c>
      <c r="G965" s="24">
        <f t="shared" si="19"/>
        <v>0.82499999999999996</v>
      </c>
      <c r="H965" s="24">
        <v>825</v>
      </c>
      <c r="I965">
        <v>2018</v>
      </c>
    </row>
    <row r="966" spans="1:9">
      <c r="A966" s="3" t="s">
        <v>3847</v>
      </c>
      <c r="B966" t="s">
        <v>2005</v>
      </c>
      <c r="C966" t="s">
        <v>299</v>
      </c>
      <c r="D966" t="s">
        <v>149</v>
      </c>
      <c r="E966" t="s">
        <v>330</v>
      </c>
      <c r="F966" t="s">
        <v>3342</v>
      </c>
      <c r="G966" s="24">
        <f t="shared" si="19"/>
        <v>1</v>
      </c>
      <c r="H966" s="24">
        <v>1000</v>
      </c>
      <c r="I966">
        <v>2018</v>
      </c>
    </row>
    <row r="967" spans="1:9">
      <c r="A967" s="3" t="s">
        <v>3848</v>
      </c>
      <c r="B967" t="s">
        <v>2005</v>
      </c>
      <c r="C967" t="s">
        <v>299</v>
      </c>
      <c r="D967" t="s">
        <v>149</v>
      </c>
      <c r="E967" t="s">
        <v>330</v>
      </c>
      <c r="F967" t="s">
        <v>3342</v>
      </c>
      <c r="G967" s="24">
        <f t="shared" si="19"/>
        <v>1</v>
      </c>
      <c r="H967" s="24">
        <v>1000</v>
      </c>
      <c r="I967">
        <v>2018</v>
      </c>
    </row>
    <row r="968" spans="1:9">
      <c r="A968" s="3" t="s">
        <v>3845</v>
      </c>
      <c r="B968" t="s">
        <v>2005</v>
      </c>
      <c r="C968" t="s">
        <v>299</v>
      </c>
      <c r="D968" t="s">
        <v>149</v>
      </c>
      <c r="E968" t="s">
        <v>330</v>
      </c>
      <c r="F968" t="s">
        <v>3342</v>
      </c>
      <c r="G968" s="24">
        <f t="shared" si="19"/>
        <v>1.5</v>
      </c>
      <c r="H968" s="24">
        <v>1500</v>
      </c>
      <c r="I968">
        <v>2018</v>
      </c>
    </row>
    <row r="969" spans="1:9">
      <c r="A969" s="3" t="s">
        <v>3846</v>
      </c>
      <c r="B969" t="s">
        <v>2005</v>
      </c>
      <c r="C969" t="s">
        <v>299</v>
      </c>
      <c r="D969" t="s">
        <v>149</v>
      </c>
      <c r="E969" t="s">
        <v>330</v>
      </c>
      <c r="F969" t="s">
        <v>3342</v>
      </c>
      <c r="G969" s="24">
        <f t="shared" si="19"/>
        <v>1.5</v>
      </c>
      <c r="H969" s="24">
        <v>1500</v>
      </c>
      <c r="I969">
        <v>2018</v>
      </c>
    </row>
    <row r="970" spans="1:9">
      <c r="A970" s="3" t="s">
        <v>2124</v>
      </c>
      <c r="B970" t="s">
        <v>2125</v>
      </c>
      <c r="C970" t="s">
        <v>299</v>
      </c>
      <c r="D970" t="s">
        <v>219</v>
      </c>
      <c r="E970" t="s">
        <v>330</v>
      </c>
      <c r="F970" t="s">
        <v>3338</v>
      </c>
      <c r="G970" s="24">
        <f t="shared" si="19"/>
        <v>1.98</v>
      </c>
      <c r="H970" s="24">
        <v>1980</v>
      </c>
      <c r="I970">
        <v>2018</v>
      </c>
    </row>
    <row r="971" spans="1:9">
      <c r="A971" s="3" t="s">
        <v>3843</v>
      </c>
      <c r="B971" t="s">
        <v>2127</v>
      </c>
      <c r="C971" t="s">
        <v>299</v>
      </c>
      <c r="D971" t="s">
        <v>149</v>
      </c>
      <c r="E971" t="s">
        <v>330</v>
      </c>
      <c r="F971" t="s">
        <v>3340</v>
      </c>
      <c r="G971" s="24">
        <f t="shared" si="19"/>
        <v>2</v>
      </c>
      <c r="H971" s="24">
        <v>2000</v>
      </c>
      <c r="I971">
        <v>2018</v>
      </c>
    </row>
    <row r="972" spans="1:9">
      <c r="A972" s="3" t="s">
        <v>3850</v>
      </c>
      <c r="B972" t="s">
        <v>2136</v>
      </c>
      <c r="C972" t="s">
        <v>299</v>
      </c>
      <c r="D972" t="s">
        <v>2134</v>
      </c>
      <c r="E972" t="s">
        <v>330</v>
      </c>
      <c r="F972" t="s">
        <v>3356</v>
      </c>
      <c r="G972" s="24">
        <f t="shared" si="19"/>
        <v>6.6599999999999993E-2</v>
      </c>
      <c r="H972" s="24">
        <v>66.599999999999994</v>
      </c>
      <c r="I972">
        <v>2019</v>
      </c>
    </row>
    <row r="973" spans="1:9">
      <c r="A973" s="3" t="s">
        <v>2006</v>
      </c>
      <c r="B973" t="s">
        <v>2006</v>
      </c>
      <c r="C973" t="s">
        <v>299</v>
      </c>
      <c r="D973" t="s">
        <v>149</v>
      </c>
      <c r="E973" t="s">
        <v>330</v>
      </c>
      <c r="F973" t="s">
        <v>3291</v>
      </c>
      <c r="G973" s="24">
        <f t="shared" si="19"/>
        <v>0.42923076923076925</v>
      </c>
      <c r="H973" s="24">
        <v>429.23076923076923</v>
      </c>
      <c r="I973">
        <v>2019</v>
      </c>
    </row>
    <row r="974" spans="1:9">
      <c r="A974" s="3">
        <v>4705992</v>
      </c>
      <c r="B974" t="s">
        <v>2129</v>
      </c>
      <c r="C974" t="s">
        <v>299</v>
      </c>
      <c r="D974" t="s">
        <v>151</v>
      </c>
      <c r="E974" t="s">
        <v>330</v>
      </c>
      <c r="F974" t="s">
        <v>3344</v>
      </c>
      <c r="G974" s="24">
        <f t="shared" si="19"/>
        <v>0.9</v>
      </c>
      <c r="H974" s="24">
        <v>900</v>
      </c>
      <c r="I974">
        <v>2019</v>
      </c>
    </row>
    <row r="975" spans="1:9">
      <c r="A975" s="3" t="s">
        <v>3856</v>
      </c>
      <c r="B975" t="s">
        <v>2972</v>
      </c>
      <c r="C975" t="s">
        <v>299</v>
      </c>
      <c r="D975" t="s">
        <v>149</v>
      </c>
      <c r="E975" t="s">
        <v>330</v>
      </c>
      <c r="F975" t="s">
        <v>3548</v>
      </c>
      <c r="G975" s="24">
        <f t="shared" si="19"/>
        <v>1.32</v>
      </c>
      <c r="H975" s="24">
        <v>1320</v>
      </c>
      <c r="I975">
        <v>2019</v>
      </c>
    </row>
    <row r="976" spans="1:9">
      <c r="A976" s="3" t="s">
        <v>3862</v>
      </c>
      <c r="B976" t="s">
        <v>3977</v>
      </c>
      <c r="C976" t="s">
        <v>299</v>
      </c>
      <c r="D976" t="s">
        <v>2134</v>
      </c>
      <c r="E976" t="s">
        <v>330</v>
      </c>
      <c r="F976" t="s">
        <v>3367</v>
      </c>
      <c r="G976" s="24">
        <f t="shared" si="19"/>
        <v>1.95</v>
      </c>
      <c r="H976">
        <v>1950</v>
      </c>
      <c r="I976">
        <v>2019</v>
      </c>
    </row>
    <row r="977" spans="1:9">
      <c r="A977" s="3" t="s">
        <v>3864</v>
      </c>
      <c r="B977" t="s">
        <v>3979</v>
      </c>
      <c r="C977" t="s">
        <v>299</v>
      </c>
      <c r="D977" t="s">
        <v>2134</v>
      </c>
      <c r="E977" t="s">
        <v>330</v>
      </c>
      <c r="F977" t="s">
        <v>4019</v>
      </c>
      <c r="G977" s="24">
        <f t="shared" si="19"/>
        <v>1.95</v>
      </c>
      <c r="H977">
        <v>1950</v>
      </c>
      <c r="I977">
        <v>2019</v>
      </c>
    </row>
    <row r="978" spans="1:9">
      <c r="A978" s="3">
        <v>4706005</v>
      </c>
      <c r="B978" t="s">
        <v>2129</v>
      </c>
      <c r="C978" t="s">
        <v>299</v>
      </c>
      <c r="D978" t="s">
        <v>151</v>
      </c>
      <c r="E978" t="s">
        <v>330</v>
      </c>
      <c r="F978" t="s">
        <v>3345</v>
      </c>
      <c r="G978" s="24">
        <f t="shared" si="19"/>
        <v>1.98</v>
      </c>
      <c r="H978" s="24">
        <v>1980</v>
      </c>
      <c r="I978">
        <v>2019</v>
      </c>
    </row>
    <row r="979" spans="1:9">
      <c r="A979" s="3" t="s">
        <v>3840</v>
      </c>
      <c r="B979" t="s">
        <v>1688</v>
      </c>
      <c r="C979" t="s">
        <v>299</v>
      </c>
      <c r="D979" t="s">
        <v>149</v>
      </c>
      <c r="E979" t="s">
        <v>330</v>
      </c>
      <c r="F979" t="s">
        <v>3165</v>
      </c>
      <c r="G979" s="24">
        <f t="shared" si="19"/>
        <v>2</v>
      </c>
      <c r="H979" s="24">
        <v>2000</v>
      </c>
      <c r="I979">
        <v>2019</v>
      </c>
    </row>
    <row r="980" spans="1:9">
      <c r="A980" s="3" t="s">
        <v>2126</v>
      </c>
      <c r="B980" t="s">
        <v>1065</v>
      </c>
      <c r="C980" t="s">
        <v>299</v>
      </c>
      <c r="D980" t="s">
        <v>219</v>
      </c>
      <c r="E980" t="s">
        <v>330</v>
      </c>
      <c r="F980" t="s">
        <v>3339</v>
      </c>
      <c r="G980" s="24">
        <f t="shared" si="19"/>
        <v>2</v>
      </c>
      <c r="H980" s="24">
        <v>2000</v>
      </c>
      <c r="I980">
        <v>2019</v>
      </c>
    </row>
    <row r="981" spans="1:9">
      <c r="A981" s="3">
        <v>4705565</v>
      </c>
      <c r="B981" t="s">
        <v>2128</v>
      </c>
      <c r="C981" t="s">
        <v>299</v>
      </c>
      <c r="D981" t="s">
        <v>151</v>
      </c>
      <c r="E981" t="s">
        <v>330</v>
      </c>
      <c r="F981" t="s">
        <v>3343</v>
      </c>
      <c r="G981" s="24">
        <f t="shared" si="19"/>
        <v>2</v>
      </c>
      <c r="H981" s="24">
        <v>2000</v>
      </c>
      <c r="I981">
        <v>2019</v>
      </c>
    </row>
    <row r="982" spans="1:9">
      <c r="A982" s="3" t="s">
        <v>3849</v>
      </c>
      <c r="B982" t="s">
        <v>2135</v>
      </c>
      <c r="C982" t="s">
        <v>299</v>
      </c>
      <c r="D982" t="s">
        <v>2134</v>
      </c>
      <c r="E982" t="s">
        <v>330</v>
      </c>
      <c r="F982" t="s">
        <v>4017</v>
      </c>
      <c r="G982" s="24">
        <f t="shared" si="19"/>
        <v>2</v>
      </c>
      <c r="H982" s="24">
        <v>2000</v>
      </c>
      <c r="I982">
        <v>2019</v>
      </c>
    </row>
    <row r="983" spans="1:9">
      <c r="A983" s="3" t="s">
        <v>3857</v>
      </c>
      <c r="B983" t="s">
        <v>2127</v>
      </c>
      <c r="C983" t="s">
        <v>299</v>
      </c>
      <c r="D983" t="s">
        <v>149</v>
      </c>
      <c r="E983" t="s">
        <v>330</v>
      </c>
      <c r="F983" t="s">
        <v>3549</v>
      </c>
      <c r="G983" s="24">
        <f t="shared" si="19"/>
        <v>2</v>
      </c>
      <c r="H983" s="24">
        <v>2000</v>
      </c>
      <c r="I983">
        <v>2019</v>
      </c>
    </row>
    <row r="984" spans="1:9">
      <c r="A984" s="3" t="s">
        <v>3859</v>
      </c>
      <c r="B984" t="s">
        <v>2974</v>
      </c>
      <c r="C984" t="s">
        <v>299</v>
      </c>
      <c r="D984" t="s">
        <v>149</v>
      </c>
      <c r="E984" t="s">
        <v>330</v>
      </c>
      <c r="F984" t="s">
        <v>3551</v>
      </c>
      <c r="G984" s="24">
        <f t="shared" si="19"/>
        <v>6.7000000000000004E-2</v>
      </c>
      <c r="H984" s="24">
        <v>67</v>
      </c>
      <c r="I984">
        <v>2020</v>
      </c>
    </row>
    <row r="985" spans="1:9">
      <c r="A985" s="3" t="s">
        <v>3858</v>
      </c>
      <c r="B985" t="s">
        <v>2973</v>
      </c>
      <c r="C985" t="s">
        <v>299</v>
      </c>
      <c r="D985" t="s">
        <v>149</v>
      </c>
      <c r="E985" t="s">
        <v>330</v>
      </c>
      <c r="F985" t="s">
        <v>3550</v>
      </c>
      <c r="G985" s="24">
        <f t="shared" si="19"/>
        <v>0.24</v>
      </c>
      <c r="H985" s="24">
        <v>240</v>
      </c>
      <c r="I985">
        <v>2020</v>
      </c>
    </row>
    <row r="986" spans="1:9">
      <c r="A986" s="3">
        <v>4904337</v>
      </c>
      <c r="B986" t="s">
        <v>2129</v>
      </c>
      <c r="C986" t="s">
        <v>299</v>
      </c>
      <c r="D986" t="s">
        <v>151</v>
      </c>
      <c r="E986" t="s">
        <v>330</v>
      </c>
      <c r="F986" t="s">
        <v>3351</v>
      </c>
      <c r="G986" s="24">
        <f t="shared" si="19"/>
        <v>0.3</v>
      </c>
      <c r="H986" s="24">
        <v>300</v>
      </c>
      <c r="I986">
        <v>2020</v>
      </c>
    </row>
    <row r="987" spans="1:9">
      <c r="A987" s="3">
        <v>4904332</v>
      </c>
      <c r="B987" t="s">
        <v>2133</v>
      </c>
      <c r="C987" t="s">
        <v>299</v>
      </c>
      <c r="D987" t="s">
        <v>151</v>
      </c>
      <c r="E987" t="s">
        <v>330</v>
      </c>
      <c r="F987" t="s">
        <v>3353</v>
      </c>
      <c r="G987" s="24">
        <f t="shared" si="19"/>
        <v>0.54</v>
      </c>
      <c r="H987" s="24">
        <v>540</v>
      </c>
      <c r="I987">
        <v>2020</v>
      </c>
    </row>
    <row r="988" spans="1:9">
      <c r="A988" s="3">
        <v>4934824</v>
      </c>
      <c r="B988" t="s">
        <v>2130</v>
      </c>
      <c r="C988" t="s">
        <v>299</v>
      </c>
      <c r="D988" t="s">
        <v>151</v>
      </c>
      <c r="E988" t="s">
        <v>330</v>
      </c>
      <c r="F988" t="s">
        <v>3354</v>
      </c>
      <c r="G988" s="24">
        <f t="shared" si="19"/>
        <v>0.54</v>
      </c>
      <c r="H988" s="24">
        <v>540</v>
      </c>
      <c r="I988">
        <v>2020</v>
      </c>
    </row>
    <row r="989" spans="1:9">
      <c r="A989" s="3">
        <v>4912445</v>
      </c>
      <c r="B989" t="s">
        <v>2133</v>
      </c>
      <c r="C989" t="s">
        <v>299</v>
      </c>
      <c r="D989" t="s">
        <v>151</v>
      </c>
      <c r="E989" t="s">
        <v>330</v>
      </c>
      <c r="F989" t="s">
        <v>3352</v>
      </c>
      <c r="G989" s="24">
        <f t="shared" si="19"/>
        <v>0.78</v>
      </c>
      <c r="H989" s="24">
        <v>780</v>
      </c>
      <c r="I989">
        <v>2020</v>
      </c>
    </row>
    <row r="990" spans="1:9">
      <c r="A990" s="3" t="s">
        <v>2366</v>
      </c>
      <c r="B990" t="s">
        <v>2367</v>
      </c>
      <c r="C990" t="s">
        <v>299</v>
      </c>
      <c r="D990" t="s">
        <v>219</v>
      </c>
      <c r="E990" t="s">
        <v>330</v>
      </c>
      <c r="F990" t="s">
        <v>3402</v>
      </c>
      <c r="G990" s="24">
        <f t="shared" si="19"/>
        <v>1</v>
      </c>
      <c r="H990" s="24">
        <v>1000</v>
      </c>
      <c r="I990">
        <v>2020</v>
      </c>
    </row>
    <row r="991" spans="1:9">
      <c r="A991" s="3" t="s">
        <v>2394</v>
      </c>
      <c r="B991" t="s">
        <v>2395</v>
      </c>
      <c r="C991" t="s">
        <v>299</v>
      </c>
      <c r="D991" t="s">
        <v>149</v>
      </c>
      <c r="E991" t="s">
        <v>330</v>
      </c>
      <c r="F991" t="s">
        <v>3410</v>
      </c>
      <c r="G991" s="24">
        <f t="shared" si="19"/>
        <v>1.1207076923076922</v>
      </c>
      <c r="H991" s="24">
        <v>1120.7076923076922</v>
      </c>
      <c r="I991">
        <v>2020</v>
      </c>
    </row>
    <row r="992" spans="1:9">
      <c r="A992" s="3">
        <v>4831613</v>
      </c>
      <c r="B992" t="s">
        <v>1995</v>
      </c>
      <c r="C992" t="s">
        <v>299</v>
      </c>
      <c r="D992" t="s">
        <v>151</v>
      </c>
      <c r="E992" t="s">
        <v>330</v>
      </c>
      <c r="F992" t="s">
        <v>3350</v>
      </c>
      <c r="G992" s="24">
        <f t="shared" si="19"/>
        <v>1.51</v>
      </c>
      <c r="H992" s="24">
        <v>1510</v>
      </c>
      <c r="I992">
        <v>2020</v>
      </c>
    </row>
    <row r="993" spans="1:9">
      <c r="A993" s="3">
        <v>4809085</v>
      </c>
      <c r="B993" t="s">
        <v>2132</v>
      </c>
      <c r="C993" t="s">
        <v>299</v>
      </c>
      <c r="D993" t="s">
        <v>151</v>
      </c>
      <c r="E993" t="s">
        <v>330</v>
      </c>
      <c r="F993" t="s">
        <v>3348</v>
      </c>
      <c r="G993" s="24">
        <f t="shared" si="19"/>
        <v>1.98</v>
      </c>
      <c r="H993" s="24">
        <v>1980</v>
      </c>
      <c r="I993">
        <v>2020</v>
      </c>
    </row>
    <row r="994" spans="1:9">
      <c r="A994" s="3">
        <v>4831498</v>
      </c>
      <c r="B994" t="s">
        <v>2129</v>
      </c>
      <c r="C994" t="s">
        <v>299</v>
      </c>
      <c r="D994" t="s">
        <v>151</v>
      </c>
      <c r="E994" t="s">
        <v>330</v>
      </c>
      <c r="F994" t="s">
        <v>3349</v>
      </c>
      <c r="G994" s="24">
        <f t="shared" si="19"/>
        <v>1.98</v>
      </c>
      <c r="H994" s="24">
        <v>1980</v>
      </c>
      <c r="I994">
        <v>2020</v>
      </c>
    </row>
    <row r="995" spans="1:9">
      <c r="A995" s="3" t="s">
        <v>2009</v>
      </c>
      <c r="B995" t="s">
        <v>2010</v>
      </c>
      <c r="C995" t="s">
        <v>299</v>
      </c>
      <c r="D995" t="s">
        <v>219</v>
      </c>
      <c r="E995" t="s">
        <v>330</v>
      </c>
      <c r="F995" t="s">
        <v>3292</v>
      </c>
      <c r="G995" s="24">
        <f t="shared" si="19"/>
        <v>2</v>
      </c>
      <c r="H995" s="24">
        <v>2000</v>
      </c>
      <c r="I995">
        <v>2020</v>
      </c>
    </row>
    <row r="996" spans="1:9">
      <c r="A996" s="3">
        <v>4706027</v>
      </c>
      <c r="B996" t="s">
        <v>2130</v>
      </c>
      <c r="C996" t="s">
        <v>299</v>
      </c>
      <c r="D996" t="s">
        <v>151</v>
      </c>
      <c r="E996" t="s">
        <v>330</v>
      </c>
      <c r="F996" t="s">
        <v>3346</v>
      </c>
      <c r="G996" s="24">
        <f t="shared" si="19"/>
        <v>2</v>
      </c>
      <c r="H996" s="24">
        <v>2000</v>
      </c>
      <c r="I996">
        <v>2020</v>
      </c>
    </row>
    <row r="997" spans="1:9">
      <c r="A997" s="3">
        <v>4705590</v>
      </c>
      <c r="B997" t="s">
        <v>2131</v>
      </c>
      <c r="C997" t="s">
        <v>299</v>
      </c>
      <c r="D997" t="s">
        <v>151</v>
      </c>
      <c r="E997" t="s">
        <v>330</v>
      </c>
      <c r="F997" t="s">
        <v>3347</v>
      </c>
      <c r="G997" s="24">
        <f t="shared" si="19"/>
        <v>2</v>
      </c>
      <c r="H997" s="24">
        <v>2000</v>
      </c>
      <c r="I997">
        <v>2020</v>
      </c>
    </row>
    <row r="998" spans="1:9">
      <c r="A998" s="3" t="s">
        <v>2371</v>
      </c>
      <c r="B998" t="s">
        <v>2372</v>
      </c>
      <c r="C998" t="s">
        <v>299</v>
      </c>
      <c r="D998" t="s">
        <v>2134</v>
      </c>
      <c r="E998" t="s">
        <v>330</v>
      </c>
      <c r="F998" t="s">
        <v>3406</v>
      </c>
      <c r="G998" s="24">
        <f t="shared" si="19"/>
        <v>2</v>
      </c>
      <c r="H998" s="24">
        <v>2000</v>
      </c>
      <c r="I998">
        <v>2020</v>
      </c>
    </row>
    <row r="999" spans="1:9">
      <c r="A999" s="3" t="s">
        <v>2373</v>
      </c>
      <c r="B999" t="s">
        <v>475</v>
      </c>
      <c r="C999" t="s">
        <v>299</v>
      </c>
      <c r="D999" t="s">
        <v>2134</v>
      </c>
      <c r="E999" t="s">
        <v>330</v>
      </c>
      <c r="F999" t="s">
        <v>3402</v>
      </c>
      <c r="G999" s="24">
        <f t="shared" si="19"/>
        <v>2</v>
      </c>
      <c r="H999" s="24">
        <v>2000</v>
      </c>
      <c r="I999">
        <v>2020</v>
      </c>
    </row>
    <row r="1000" spans="1:9">
      <c r="A1000" s="3" t="s">
        <v>2374</v>
      </c>
      <c r="B1000" t="s">
        <v>2375</v>
      </c>
      <c r="C1000" t="s">
        <v>299</v>
      </c>
      <c r="D1000" t="s">
        <v>2134</v>
      </c>
      <c r="E1000" t="s">
        <v>330</v>
      </c>
      <c r="F1000" t="s">
        <v>3402</v>
      </c>
      <c r="G1000" s="24">
        <f t="shared" si="19"/>
        <v>2</v>
      </c>
      <c r="H1000" s="24">
        <v>2000</v>
      </c>
      <c r="I1000">
        <v>2020</v>
      </c>
    </row>
    <row r="1001" spans="1:9">
      <c r="A1001" s="3" t="s">
        <v>2970</v>
      </c>
      <c r="B1001" t="s">
        <v>2971</v>
      </c>
      <c r="C1001" t="s">
        <v>299</v>
      </c>
      <c r="D1001" t="s">
        <v>2134</v>
      </c>
      <c r="E1001" t="s">
        <v>330</v>
      </c>
      <c r="F1001" t="s">
        <v>3406</v>
      </c>
      <c r="G1001" s="24">
        <f t="shared" si="19"/>
        <v>2</v>
      </c>
      <c r="H1001" s="24">
        <v>2000</v>
      </c>
      <c r="I1001">
        <v>2020</v>
      </c>
    </row>
    <row r="1002" spans="1:9">
      <c r="A1002" s="3">
        <v>4948903</v>
      </c>
      <c r="B1002" t="s">
        <v>2370</v>
      </c>
      <c r="C1002" t="s">
        <v>299</v>
      </c>
      <c r="D1002" t="s">
        <v>151</v>
      </c>
      <c r="E1002" t="s">
        <v>330</v>
      </c>
      <c r="F1002" t="s">
        <v>3405</v>
      </c>
      <c r="G1002" s="24">
        <f t="shared" si="19"/>
        <v>0.2666</v>
      </c>
      <c r="H1002" s="24">
        <v>266.60000000000002</v>
      </c>
      <c r="I1002">
        <v>2021</v>
      </c>
    </row>
    <row r="1003" spans="1:9">
      <c r="A1003" s="3">
        <v>2501</v>
      </c>
      <c r="B1003" t="s">
        <v>2879</v>
      </c>
      <c r="C1003" t="s">
        <v>299</v>
      </c>
      <c r="D1003" t="s">
        <v>151</v>
      </c>
      <c r="E1003" t="s">
        <v>330</v>
      </c>
      <c r="F1003" t="s">
        <v>3515</v>
      </c>
      <c r="G1003" s="24">
        <f t="shared" si="19"/>
        <v>0.4</v>
      </c>
      <c r="H1003" s="24">
        <v>400</v>
      </c>
      <c r="I1003">
        <v>2021</v>
      </c>
    </row>
    <row r="1004" spans="1:9">
      <c r="A1004" s="3">
        <v>2502</v>
      </c>
      <c r="B1004" t="s">
        <v>2879</v>
      </c>
      <c r="C1004" t="s">
        <v>299</v>
      </c>
      <c r="D1004" t="s">
        <v>151</v>
      </c>
      <c r="E1004" t="s">
        <v>330</v>
      </c>
      <c r="F1004" t="s">
        <v>3515</v>
      </c>
      <c r="G1004" s="24">
        <f t="shared" si="19"/>
        <v>0.45</v>
      </c>
      <c r="H1004" s="24">
        <v>450</v>
      </c>
      <c r="I1004">
        <v>2021</v>
      </c>
    </row>
    <row r="1005" spans="1:9">
      <c r="A1005" s="3">
        <v>2503</v>
      </c>
      <c r="B1005" t="s">
        <v>2133</v>
      </c>
      <c r="C1005" t="s">
        <v>299</v>
      </c>
      <c r="D1005" t="s">
        <v>151</v>
      </c>
      <c r="E1005" t="s">
        <v>330</v>
      </c>
      <c r="F1005" t="s">
        <v>3515</v>
      </c>
      <c r="G1005" s="24">
        <f t="shared" si="19"/>
        <v>0.85</v>
      </c>
      <c r="H1005" s="24">
        <v>850</v>
      </c>
      <c r="I1005">
        <v>2021</v>
      </c>
    </row>
    <row r="1006" spans="1:9">
      <c r="A1006" s="3">
        <v>4934831</v>
      </c>
      <c r="B1006" t="s">
        <v>2133</v>
      </c>
      <c r="C1006" t="s">
        <v>299</v>
      </c>
      <c r="D1006" t="s">
        <v>151</v>
      </c>
      <c r="E1006" t="s">
        <v>330</v>
      </c>
      <c r="F1006" t="s">
        <v>3355</v>
      </c>
      <c r="G1006" s="24">
        <f t="shared" si="19"/>
        <v>1.08</v>
      </c>
      <c r="H1006" s="24">
        <v>1080</v>
      </c>
      <c r="I1006">
        <v>2021</v>
      </c>
    </row>
    <row r="1007" spans="1:9">
      <c r="A1007" s="3">
        <v>4958175</v>
      </c>
      <c r="B1007" t="s">
        <v>2876</v>
      </c>
      <c r="C1007" t="s">
        <v>299</v>
      </c>
      <c r="D1007" t="s">
        <v>151</v>
      </c>
      <c r="E1007" t="s">
        <v>330</v>
      </c>
      <c r="F1007" t="s">
        <v>3510</v>
      </c>
      <c r="G1007" s="24">
        <f t="shared" si="19"/>
        <v>1.4870000000000001</v>
      </c>
      <c r="H1007" s="24">
        <v>1487</v>
      </c>
      <c r="I1007">
        <v>2021</v>
      </c>
    </row>
    <row r="1008" spans="1:9">
      <c r="A1008" s="3">
        <v>4910038</v>
      </c>
      <c r="B1008" t="s">
        <v>2877</v>
      </c>
      <c r="C1008" t="s">
        <v>299</v>
      </c>
      <c r="D1008" t="s">
        <v>151</v>
      </c>
      <c r="E1008" t="s">
        <v>330</v>
      </c>
      <c r="F1008" t="s">
        <v>3512</v>
      </c>
      <c r="G1008" s="24">
        <f t="shared" si="19"/>
        <v>1.5</v>
      </c>
      <c r="H1008" s="24">
        <v>1500</v>
      </c>
      <c r="I1008">
        <v>2021</v>
      </c>
    </row>
    <row r="1009" spans="1:9">
      <c r="A1009" s="3">
        <v>4705997</v>
      </c>
      <c r="B1009" t="s">
        <v>2368</v>
      </c>
      <c r="C1009" t="s">
        <v>299</v>
      </c>
      <c r="D1009" t="s">
        <v>151</v>
      </c>
      <c r="E1009" t="s">
        <v>330</v>
      </c>
      <c r="F1009" t="s">
        <v>3403</v>
      </c>
      <c r="G1009" s="24">
        <f t="shared" si="19"/>
        <v>1.9</v>
      </c>
      <c r="H1009" s="24">
        <v>1900</v>
      </c>
      <c r="I1009">
        <v>2021</v>
      </c>
    </row>
    <row r="1010" spans="1:9">
      <c r="A1010" s="3">
        <v>548</v>
      </c>
      <c r="B1010" t="s">
        <v>2369</v>
      </c>
      <c r="C1010" t="s">
        <v>299</v>
      </c>
      <c r="D1010" t="s">
        <v>151</v>
      </c>
      <c r="E1010" t="s">
        <v>330</v>
      </c>
      <c r="F1010" t="s">
        <v>3404</v>
      </c>
      <c r="G1010" s="24">
        <f t="shared" si="19"/>
        <v>1.98</v>
      </c>
      <c r="H1010" s="24">
        <v>1980</v>
      </c>
      <c r="I1010">
        <v>2021</v>
      </c>
    </row>
    <row r="1011" spans="1:9">
      <c r="A1011" s="3">
        <v>368</v>
      </c>
      <c r="B1011" t="s">
        <v>2874</v>
      </c>
      <c r="C1011" t="s">
        <v>299</v>
      </c>
      <c r="D1011" t="s">
        <v>151</v>
      </c>
      <c r="E1011" t="s">
        <v>330</v>
      </c>
      <c r="F1011" t="s">
        <v>3513</v>
      </c>
      <c r="G1011" s="24">
        <f t="shared" si="19"/>
        <v>2</v>
      </c>
      <c r="H1011" s="24">
        <v>2000</v>
      </c>
      <c r="I1011">
        <v>2021</v>
      </c>
    </row>
    <row r="1012" spans="1:9">
      <c r="A1012" s="3">
        <v>382</v>
      </c>
      <c r="B1012" t="s">
        <v>2874</v>
      </c>
      <c r="C1012" t="s">
        <v>299</v>
      </c>
      <c r="D1012" t="s">
        <v>151</v>
      </c>
      <c r="E1012" t="s">
        <v>330</v>
      </c>
      <c r="F1012" t="s">
        <v>3513</v>
      </c>
      <c r="G1012" s="24">
        <f t="shared" si="19"/>
        <v>2</v>
      </c>
      <c r="H1012" s="24">
        <v>2000</v>
      </c>
      <c r="I1012">
        <v>2021</v>
      </c>
    </row>
    <row r="1013" spans="1:9">
      <c r="A1013" s="3">
        <v>386</v>
      </c>
      <c r="B1013" t="s">
        <v>2874</v>
      </c>
      <c r="C1013" t="s">
        <v>299</v>
      </c>
      <c r="D1013" t="s">
        <v>151</v>
      </c>
      <c r="E1013" t="s">
        <v>330</v>
      </c>
      <c r="F1013" t="s">
        <v>3513</v>
      </c>
      <c r="G1013" s="24">
        <f t="shared" si="19"/>
        <v>2</v>
      </c>
      <c r="H1013" s="24">
        <v>2000</v>
      </c>
      <c r="I1013">
        <v>2021</v>
      </c>
    </row>
    <row r="1014" spans="1:9">
      <c r="A1014" s="3" t="s">
        <v>3860</v>
      </c>
      <c r="B1014" t="s">
        <v>2975</v>
      </c>
      <c r="C1014" t="s">
        <v>299</v>
      </c>
      <c r="D1014" t="s">
        <v>149</v>
      </c>
      <c r="E1014" t="s">
        <v>330</v>
      </c>
      <c r="F1014" t="s">
        <v>3552</v>
      </c>
      <c r="G1014" s="24">
        <f t="shared" si="19"/>
        <v>2</v>
      </c>
      <c r="H1014" s="24">
        <v>2000</v>
      </c>
      <c r="I1014">
        <v>2021</v>
      </c>
    </row>
    <row r="1015" spans="1:9">
      <c r="A1015" s="3" t="s">
        <v>3865</v>
      </c>
      <c r="B1015" t="s">
        <v>2971</v>
      </c>
      <c r="C1015" t="s">
        <v>299</v>
      </c>
      <c r="D1015" t="s">
        <v>2134</v>
      </c>
      <c r="E1015" t="s">
        <v>330</v>
      </c>
      <c r="F1015" t="s">
        <v>3406</v>
      </c>
      <c r="G1015" s="24">
        <f t="shared" si="19"/>
        <v>2</v>
      </c>
      <c r="H1015">
        <v>2000</v>
      </c>
      <c r="I1015">
        <v>2021</v>
      </c>
    </row>
    <row r="1016" spans="1:9">
      <c r="A1016" s="3">
        <v>4932165</v>
      </c>
      <c r="B1016" t="s">
        <v>649</v>
      </c>
      <c r="C1016" t="s">
        <v>299</v>
      </c>
      <c r="D1016" t="s">
        <v>151</v>
      </c>
      <c r="E1016" t="s">
        <v>330</v>
      </c>
      <c r="F1016" t="s">
        <v>3517</v>
      </c>
      <c r="G1016" s="24">
        <f t="shared" si="19"/>
        <v>0.43289999999999995</v>
      </c>
      <c r="H1016" s="24">
        <v>432.9</v>
      </c>
      <c r="I1016">
        <v>2022</v>
      </c>
    </row>
    <row r="1017" spans="1:9">
      <c r="A1017" s="3">
        <v>8054</v>
      </c>
      <c r="B1017" t="s">
        <v>2880</v>
      </c>
      <c r="C1017" t="s">
        <v>299</v>
      </c>
      <c r="D1017" t="s">
        <v>151</v>
      </c>
      <c r="E1017" t="s">
        <v>330</v>
      </c>
      <c r="F1017" t="s">
        <v>3516</v>
      </c>
      <c r="G1017" s="24">
        <f t="shared" si="19"/>
        <v>0.45</v>
      </c>
      <c r="H1017" s="24">
        <v>450</v>
      </c>
      <c r="I1017">
        <v>2022</v>
      </c>
    </row>
    <row r="1018" spans="1:9">
      <c r="A1018" s="3">
        <v>2496</v>
      </c>
      <c r="B1018" t="s">
        <v>2878</v>
      </c>
      <c r="C1018" t="s">
        <v>299</v>
      </c>
      <c r="D1018" t="s">
        <v>151</v>
      </c>
      <c r="E1018" t="s">
        <v>330</v>
      </c>
      <c r="F1018" t="s">
        <v>3515</v>
      </c>
      <c r="G1018" s="24">
        <f t="shared" si="19"/>
        <v>0.5</v>
      </c>
      <c r="H1018" s="24">
        <v>500</v>
      </c>
      <c r="I1018">
        <v>2022</v>
      </c>
    </row>
    <row r="1019" spans="1:9">
      <c r="A1019" s="3" t="s">
        <v>2977</v>
      </c>
      <c r="B1019" t="s">
        <v>2974</v>
      </c>
      <c r="C1019" t="s">
        <v>299</v>
      </c>
      <c r="D1019" t="s">
        <v>149</v>
      </c>
      <c r="E1019" t="s">
        <v>330</v>
      </c>
      <c r="F1019" t="s">
        <v>3554</v>
      </c>
      <c r="G1019" s="24">
        <f t="shared" si="19"/>
        <v>0.67300000000000004</v>
      </c>
      <c r="H1019" s="24">
        <v>673</v>
      </c>
      <c r="I1019">
        <v>2022</v>
      </c>
    </row>
    <row r="1020" spans="1:9">
      <c r="A1020" s="3">
        <v>2492</v>
      </c>
      <c r="B1020" t="s">
        <v>2369</v>
      </c>
      <c r="C1020" t="s">
        <v>299</v>
      </c>
      <c r="D1020" t="s">
        <v>151</v>
      </c>
      <c r="E1020" t="s">
        <v>330</v>
      </c>
      <c r="F1020" t="s">
        <v>3515</v>
      </c>
      <c r="G1020" s="24">
        <f t="shared" si="19"/>
        <v>0.75</v>
      </c>
      <c r="H1020" s="24">
        <v>750</v>
      </c>
      <c r="I1020">
        <v>2022</v>
      </c>
    </row>
    <row r="1021" spans="1:9">
      <c r="A1021" s="3">
        <v>2775</v>
      </c>
      <c r="B1021" t="s">
        <v>649</v>
      </c>
      <c r="C1021" t="s">
        <v>299</v>
      </c>
      <c r="D1021" t="s">
        <v>151</v>
      </c>
      <c r="E1021" t="s">
        <v>330</v>
      </c>
      <c r="F1021" t="s">
        <v>3514</v>
      </c>
      <c r="G1021" s="24">
        <f t="shared" si="19"/>
        <v>0.83299999999999996</v>
      </c>
      <c r="H1021" s="24">
        <v>833</v>
      </c>
      <c r="I1021">
        <v>2022</v>
      </c>
    </row>
    <row r="1022" spans="1:9">
      <c r="A1022" s="3" t="s">
        <v>3861</v>
      </c>
      <c r="B1022" t="s">
        <v>2976</v>
      </c>
      <c r="C1022" t="s">
        <v>299</v>
      </c>
      <c r="D1022" t="s">
        <v>149</v>
      </c>
      <c r="E1022" t="s">
        <v>330</v>
      </c>
      <c r="F1022" t="s">
        <v>3553</v>
      </c>
      <c r="G1022" s="24">
        <f t="shared" si="19"/>
        <v>0.875</v>
      </c>
      <c r="H1022" s="24">
        <v>875</v>
      </c>
      <c r="I1022">
        <v>2022</v>
      </c>
    </row>
    <row r="1023" spans="1:9">
      <c r="A1023" s="3" t="s">
        <v>2978</v>
      </c>
      <c r="B1023" t="s">
        <v>2974</v>
      </c>
      <c r="C1023" t="s">
        <v>299</v>
      </c>
      <c r="D1023" t="s">
        <v>149</v>
      </c>
      <c r="E1023" t="s">
        <v>330</v>
      </c>
      <c r="F1023" t="s">
        <v>3554</v>
      </c>
      <c r="G1023" s="24">
        <f t="shared" si="19"/>
        <v>1.3460000000000001</v>
      </c>
      <c r="H1023" s="24">
        <v>1346</v>
      </c>
      <c r="I1023">
        <v>2022</v>
      </c>
    </row>
    <row r="1024" spans="1:9">
      <c r="A1024" s="3">
        <v>4958205</v>
      </c>
      <c r="B1024" t="s">
        <v>3972</v>
      </c>
      <c r="C1024" t="s">
        <v>299</v>
      </c>
      <c r="D1024" t="s">
        <v>151</v>
      </c>
      <c r="E1024" t="s">
        <v>330</v>
      </c>
      <c r="F1024" t="s">
        <v>3831</v>
      </c>
      <c r="G1024" s="24">
        <f t="shared" si="19"/>
        <v>1.7230000000000001</v>
      </c>
      <c r="H1024">
        <v>1723</v>
      </c>
      <c r="I1024">
        <v>2022</v>
      </c>
    </row>
    <row r="1025" spans="1:9">
      <c r="A1025" s="3">
        <v>4831547</v>
      </c>
      <c r="B1025" t="s">
        <v>2874</v>
      </c>
      <c r="C1025" t="s">
        <v>299</v>
      </c>
      <c r="D1025" t="s">
        <v>151</v>
      </c>
      <c r="E1025" t="s">
        <v>330</v>
      </c>
      <c r="F1025" t="s">
        <v>3507</v>
      </c>
      <c r="G1025" s="24">
        <f t="shared" si="19"/>
        <v>1.875</v>
      </c>
      <c r="H1025" s="24">
        <v>1875</v>
      </c>
      <c r="I1025">
        <v>2022</v>
      </c>
    </row>
    <row r="1026" spans="1:9">
      <c r="A1026" s="3">
        <v>4955079</v>
      </c>
      <c r="B1026" t="s">
        <v>2370</v>
      </c>
      <c r="C1026" t="s">
        <v>299</v>
      </c>
      <c r="D1026" t="s">
        <v>151</v>
      </c>
      <c r="E1026" t="s">
        <v>330</v>
      </c>
      <c r="F1026" t="s">
        <v>3511</v>
      </c>
      <c r="G1026" s="24">
        <f t="shared" ref="G1026:G1089" si="20">H1026/1000</f>
        <v>1.9830000000000001</v>
      </c>
      <c r="H1026" s="24">
        <v>1983</v>
      </c>
      <c r="I1026">
        <v>2022</v>
      </c>
    </row>
    <row r="1027" spans="1:9">
      <c r="A1027" s="3">
        <v>4955094</v>
      </c>
      <c r="B1027" t="s">
        <v>2370</v>
      </c>
      <c r="C1027" t="s">
        <v>299</v>
      </c>
      <c r="D1027" t="s">
        <v>151</v>
      </c>
      <c r="E1027" t="s">
        <v>330</v>
      </c>
      <c r="F1027" t="s">
        <v>3546</v>
      </c>
      <c r="G1027" s="24">
        <f t="shared" si="20"/>
        <v>1.984</v>
      </c>
      <c r="H1027" s="24">
        <v>1984</v>
      </c>
      <c r="I1027">
        <v>2022</v>
      </c>
    </row>
    <row r="1028" spans="1:9">
      <c r="A1028" s="3">
        <v>4831501</v>
      </c>
      <c r="B1028" t="s">
        <v>2131</v>
      </c>
      <c r="C1028" t="s">
        <v>299</v>
      </c>
      <c r="D1028" t="s">
        <v>151</v>
      </c>
      <c r="E1028" t="s">
        <v>330</v>
      </c>
      <c r="F1028" t="s">
        <v>3504</v>
      </c>
      <c r="G1028" s="24">
        <f t="shared" si="20"/>
        <v>2</v>
      </c>
      <c r="H1028" s="24">
        <v>2000</v>
      </c>
      <c r="I1028">
        <v>2022</v>
      </c>
    </row>
    <row r="1029" spans="1:9">
      <c r="A1029" s="3">
        <v>4831529</v>
      </c>
      <c r="B1029" t="s">
        <v>2131</v>
      </c>
      <c r="C1029" t="s">
        <v>299</v>
      </c>
      <c r="D1029" t="s">
        <v>151</v>
      </c>
      <c r="E1029" t="s">
        <v>330</v>
      </c>
      <c r="F1029" t="s">
        <v>3505</v>
      </c>
      <c r="G1029" s="24">
        <f t="shared" si="20"/>
        <v>2</v>
      </c>
      <c r="H1029" s="24">
        <v>2000</v>
      </c>
      <c r="I1029">
        <v>2022</v>
      </c>
    </row>
    <row r="1030" spans="1:9">
      <c r="A1030" s="3">
        <v>4831568</v>
      </c>
      <c r="B1030" t="s">
        <v>2873</v>
      </c>
      <c r="C1030" t="s">
        <v>299</v>
      </c>
      <c r="D1030" t="s">
        <v>151</v>
      </c>
      <c r="E1030" t="s">
        <v>330</v>
      </c>
      <c r="F1030" t="s">
        <v>3506</v>
      </c>
      <c r="G1030" s="24">
        <f t="shared" si="20"/>
        <v>2</v>
      </c>
      <c r="H1030" s="24">
        <v>2000</v>
      </c>
      <c r="I1030">
        <v>2022</v>
      </c>
    </row>
    <row r="1031" spans="1:9">
      <c r="A1031" s="3">
        <v>4838144</v>
      </c>
      <c r="B1031" t="s">
        <v>2875</v>
      </c>
      <c r="C1031" t="s">
        <v>299</v>
      </c>
      <c r="D1031" t="s">
        <v>151</v>
      </c>
      <c r="E1031" t="s">
        <v>330</v>
      </c>
      <c r="F1031" t="s">
        <v>3508</v>
      </c>
      <c r="G1031" s="24">
        <f t="shared" si="20"/>
        <v>2</v>
      </c>
      <c r="H1031" s="24">
        <v>2000</v>
      </c>
      <c r="I1031">
        <v>2022</v>
      </c>
    </row>
    <row r="1032" spans="1:9">
      <c r="A1032" s="3">
        <v>4706013</v>
      </c>
      <c r="B1032" t="s">
        <v>2370</v>
      </c>
      <c r="C1032" t="s">
        <v>299</v>
      </c>
      <c r="D1032" t="s">
        <v>151</v>
      </c>
      <c r="E1032" t="s">
        <v>330</v>
      </c>
      <c r="F1032" t="s">
        <v>3509</v>
      </c>
      <c r="G1032" s="24">
        <f t="shared" si="20"/>
        <v>2</v>
      </c>
      <c r="H1032" s="24">
        <v>2000</v>
      </c>
      <c r="I1032">
        <v>2022</v>
      </c>
    </row>
    <row r="1033" spans="1:9">
      <c r="A1033" s="3">
        <v>4831540</v>
      </c>
      <c r="B1033" t="s">
        <v>2219</v>
      </c>
      <c r="C1033" t="s">
        <v>299</v>
      </c>
      <c r="D1033" t="s">
        <v>151</v>
      </c>
      <c r="E1033" t="s">
        <v>330</v>
      </c>
      <c r="F1033" t="s">
        <v>3545</v>
      </c>
      <c r="G1033" s="24">
        <f t="shared" si="20"/>
        <v>2</v>
      </c>
      <c r="H1033" s="24">
        <v>2000</v>
      </c>
      <c r="I1033">
        <v>2022</v>
      </c>
    </row>
    <row r="1034" spans="1:9">
      <c r="A1034" s="3" t="s">
        <v>3866</v>
      </c>
      <c r="B1034" t="s">
        <v>3980</v>
      </c>
      <c r="C1034" t="s">
        <v>299</v>
      </c>
      <c r="D1034" t="s">
        <v>2134</v>
      </c>
      <c r="E1034" t="s">
        <v>330</v>
      </c>
      <c r="F1034" t="s">
        <v>4020</v>
      </c>
      <c r="G1034" s="24">
        <f t="shared" si="20"/>
        <v>2</v>
      </c>
      <c r="H1034">
        <v>2000</v>
      </c>
      <c r="I1034">
        <v>2022</v>
      </c>
    </row>
    <row r="1035" spans="1:9">
      <c r="A1035" s="3" t="s">
        <v>3867</v>
      </c>
      <c r="B1035" t="s">
        <v>3980</v>
      </c>
      <c r="C1035" t="s">
        <v>299</v>
      </c>
      <c r="D1035" t="s">
        <v>2134</v>
      </c>
      <c r="E1035" t="s">
        <v>330</v>
      </c>
      <c r="F1035" t="s">
        <v>4021</v>
      </c>
      <c r="G1035" s="24">
        <f t="shared" si="20"/>
        <v>2</v>
      </c>
      <c r="H1035">
        <v>2000</v>
      </c>
      <c r="I1035">
        <v>2022</v>
      </c>
    </row>
    <row r="1036" spans="1:9">
      <c r="A1036" s="3" t="s">
        <v>3868</v>
      </c>
      <c r="B1036" t="s">
        <v>1313</v>
      </c>
      <c r="C1036" t="s">
        <v>299</v>
      </c>
      <c r="D1036" t="s">
        <v>2134</v>
      </c>
      <c r="E1036" t="s">
        <v>330</v>
      </c>
      <c r="F1036" t="s">
        <v>4022</v>
      </c>
      <c r="G1036" s="24">
        <f t="shared" si="20"/>
        <v>2</v>
      </c>
      <c r="H1036">
        <v>2000</v>
      </c>
      <c r="I1036">
        <v>2022</v>
      </c>
    </row>
    <row r="1037" spans="1:9">
      <c r="A1037" s="3" t="s">
        <v>3880</v>
      </c>
      <c r="B1037" t="s">
        <v>3982</v>
      </c>
      <c r="C1037" t="s">
        <v>299</v>
      </c>
      <c r="D1037" t="s">
        <v>149</v>
      </c>
      <c r="E1037" t="s">
        <v>330</v>
      </c>
      <c r="F1037" t="s">
        <v>4029</v>
      </c>
      <c r="G1037" s="24">
        <f t="shared" si="20"/>
        <v>0.14899999999999999</v>
      </c>
      <c r="H1037">
        <v>149</v>
      </c>
      <c r="I1037">
        <v>2023</v>
      </c>
    </row>
    <row r="1038" spans="1:9">
      <c r="A1038" s="3">
        <v>8898</v>
      </c>
      <c r="B1038" t="s">
        <v>3974</v>
      </c>
      <c r="C1038" t="s">
        <v>299</v>
      </c>
      <c r="D1038" t="s">
        <v>151</v>
      </c>
      <c r="E1038" t="s">
        <v>330</v>
      </c>
      <c r="F1038" t="s">
        <v>3837</v>
      </c>
      <c r="G1038" s="24">
        <f t="shared" si="20"/>
        <v>0.18</v>
      </c>
      <c r="H1038">
        <v>180</v>
      </c>
      <c r="I1038">
        <v>2023</v>
      </c>
    </row>
    <row r="1039" spans="1:9">
      <c r="A1039" s="3">
        <v>8899</v>
      </c>
      <c r="B1039" t="s">
        <v>3974</v>
      </c>
      <c r="C1039" t="s">
        <v>299</v>
      </c>
      <c r="D1039" t="s">
        <v>151</v>
      </c>
      <c r="E1039" t="s">
        <v>330</v>
      </c>
      <c r="F1039" t="s">
        <v>3837</v>
      </c>
      <c r="G1039" s="24">
        <f t="shared" si="20"/>
        <v>0.2</v>
      </c>
      <c r="H1039">
        <v>200</v>
      </c>
      <c r="I1039">
        <v>2023</v>
      </c>
    </row>
    <row r="1040" spans="1:9">
      <c r="A1040" s="3" t="s">
        <v>3869</v>
      </c>
      <c r="B1040" t="s">
        <v>1728</v>
      </c>
      <c r="C1040" t="s">
        <v>299</v>
      </c>
      <c r="D1040" t="s">
        <v>2134</v>
      </c>
      <c r="E1040" t="s">
        <v>330</v>
      </c>
      <c r="F1040" t="s">
        <v>4023</v>
      </c>
      <c r="G1040" s="24">
        <f t="shared" si="20"/>
        <v>0.2</v>
      </c>
      <c r="H1040">
        <v>200</v>
      </c>
      <c r="I1040">
        <v>2023</v>
      </c>
    </row>
    <row r="1041" spans="1:9">
      <c r="A1041" s="3" t="s">
        <v>3879</v>
      </c>
      <c r="B1041" t="s">
        <v>3982</v>
      </c>
      <c r="C1041" t="s">
        <v>299</v>
      </c>
      <c r="D1041" t="s">
        <v>149</v>
      </c>
      <c r="E1041" t="s">
        <v>330</v>
      </c>
      <c r="F1041" t="s">
        <v>4029</v>
      </c>
      <c r="G1041" s="24">
        <f t="shared" si="20"/>
        <v>0.24</v>
      </c>
      <c r="H1041">
        <v>240</v>
      </c>
      <c r="I1041">
        <v>2023</v>
      </c>
    </row>
    <row r="1042" spans="1:9">
      <c r="A1042" s="3">
        <v>2499</v>
      </c>
      <c r="B1042" t="s">
        <v>2969</v>
      </c>
      <c r="C1042" t="s">
        <v>299</v>
      </c>
      <c r="D1042" t="s">
        <v>151</v>
      </c>
      <c r="E1042" t="s">
        <v>330</v>
      </c>
      <c r="F1042" t="s">
        <v>3516</v>
      </c>
      <c r="G1042" s="24">
        <f t="shared" si="20"/>
        <v>0.6</v>
      </c>
      <c r="H1042" s="24">
        <v>600</v>
      </c>
      <c r="I1042">
        <v>2023</v>
      </c>
    </row>
    <row r="1043" spans="1:9">
      <c r="A1043" s="3">
        <v>6685</v>
      </c>
      <c r="B1043" t="s">
        <v>492</v>
      </c>
      <c r="C1043" t="s">
        <v>299</v>
      </c>
      <c r="D1043" t="s">
        <v>151</v>
      </c>
      <c r="E1043" t="s">
        <v>330</v>
      </c>
      <c r="F1043" t="s">
        <v>3833</v>
      </c>
      <c r="G1043" s="24">
        <f t="shared" si="20"/>
        <v>0.68400000000000005</v>
      </c>
      <c r="H1043">
        <v>684</v>
      </c>
      <c r="I1043">
        <v>2023</v>
      </c>
    </row>
    <row r="1044" spans="1:9">
      <c r="A1044" s="3" t="s">
        <v>3876</v>
      </c>
      <c r="B1044" t="s">
        <v>2974</v>
      </c>
      <c r="C1044" t="s">
        <v>299</v>
      </c>
      <c r="D1044" t="s">
        <v>149</v>
      </c>
      <c r="E1044" t="s">
        <v>330</v>
      </c>
      <c r="F1044" t="s">
        <v>4027</v>
      </c>
      <c r="G1044" s="24">
        <f t="shared" si="20"/>
        <v>0.72</v>
      </c>
      <c r="H1044">
        <v>720</v>
      </c>
      <c r="I1044">
        <v>2023</v>
      </c>
    </row>
    <row r="1045" spans="1:9">
      <c r="A1045" s="3">
        <v>9002</v>
      </c>
      <c r="B1045" t="s">
        <v>2879</v>
      </c>
      <c r="C1045" t="s">
        <v>299</v>
      </c>
      <c r="D1045" t="s">
        <v>151</v>
      </c>
      <c r="E1045" t="s">
        <v>330</v>
      </c>
      <c r="F1045" t="s">
        <v>3835</v>
      </c>
      <c r="G1045" s="24">
        <f t="shared" si="20"/>
        <v>0.9</v>
      </c>
      <c r="H1045">
        <v>900</v>
      </c>
      <c r="I1045">
        <v>2023</v>
      </c>
    </row>
    <row r="1046" spans="1:9">
      <c r="A1046" s="3" t="s">
        <v>3878</v>
      </c>
      <c r="B1046" t="s">
        <v>3982</v>
      </c>
      <c r="C1046" t="s">
        <v>299</v>
      </c>
      <c r="D1046" t="s">
        <v>149</v>
      </c>
      <c r="E1046" t="s">
        <v>330</v>
      </c>
      <c r="F1046" t="s">
        <v>4029</v>
      </c>
      <c r="G1046" s="24">
        <f t="shared" si="20"/>
        <v>0.96</v>
      </c>
      <c r="H1046">
        <v>960</v>
      </c>
      <c r="I1046">
        <v>2023</v>
      </c>
    </row>
    <row r="1047" spans="1:9">
      <c r="A1047" s="3" t="s">
        <v>3871</v>
      </c>
      <c r="B1047" t="s">
        <v>2976</v>
      </c>
      <c r="C1047" t="s">
        <v>299</v>
      </c>
      <c r="D1047" t="s">
        <v>149</v>
      </c>
      <c r="E1047" t="s">
        <v>330</v>
      </c>
      <c r="F1047" t="s">
        <v>4025</v>
      </c>
      <c r="G1047" s="24">
        <f t="shared" si="20"/>
        <v>1</v>
      </c>
      <c r="H1047">
        <v>1000</v>
      </c>
      <c r="I1047">
        <v>2023</v>
      </c>
    </row>
    <row r="1048" spans="1:9">
      <c r="A1048" s="3" t="s">
        <v>3874</v>
      </c>
      <c r="B1048" t="s">
        <v>2976</v>
      </c>
      <c r="C1048" t="s">
        <v>299</v>
      </c>
      <c r="D1048" t="s">
        <v>149</v>
      </c>
      <c r="E1048" t="s">
        <v>330</v>
      </c>
      <c r="F1048" t="s">
        <v>4025</v>
      </c>
      <c r="G1048" s="24">
        <f t="shared" si="20"/>
        <v>1</v>
      </c>
      <c r="H1048">
        <v>1000</v>
      </c>
      <c r="I1048">
        <v>2023</v>
      </c>
    </row>
    <row r="1049" spans="1:9">
      <c r="A1049" s="3">
        <v>2574</v>
      </c>
      <c r="B1049" t="s">
        <v>649</v>
      </c>
      <c r="C1049" t="s">
        <v>299</v>
      </c>
      <c r="D1049" t="s">
        <v>151</v>
      </c>
      <c r="E1049" t="s">
        <v>330</v>
      </c>
      <c r="F1049" t="s">
        <v>3832</v>
      </c>
      <c r="G1049" s="24">
        <f t="shared" si="20"/>
        <v>1.02</v>
      </c>
      <c r="H1049">
        <v>1020</v>
      </c>
      <c r="I1049">
        <v>2023</v>
      </c>
    </row>
    <row r="1050" spans="1:9">
      <c r="A1050" s="3">
        <v>8951</v>
      </c>
      <c r="B1050" t="s">
        <v>2877</v>
      </c>
      <c r="C1050" t="s">
        <v>299</v>
      </c>
      <c r="D1050" t="s">
        <v>151</v>
      </c>
      <c r="E1050" t="s">
        <v>330</v>
      </c>
      <c r="F1050" t="s">
        <v>3835</v>
      </c>
      <c r="G1050" s="24">
        <f t="shared" si="20"/>
        <v>1.2</v>
      </c>
      <c r="H1050">
        <v>1200</v>
      </c>
      <c r="I1050">
        <v>2023</v>
      </c>
    </row>
    <row r="1051" spans="1:9">
      <c r="A1051" s="3">
        <v>8964</v>
      </c>
      <c r="B1051" t="s">
        <v>2877</v>
      </c>
      <c r="C1051" t="s">
        <v>299</v>
      </c>
      <c r="D1051" t="s">
        <v>151</v>
      </c>
      <c r="E1051" t="s">
        <v>330</v>
      </c>
      <c r="F1051" t="s">
        <v>3835</v>
      </c>
      <c r="G1051" s="24">
        <f t="shared" si="20"/>
        <v>1.2</v>
      </c>
      <c r="H1051">
        <v>1200</v>
      </c>
      <c r="I1051">
        <v>2023</v>
      </c>
    </row>
    <row r="1052" spans="1:9">
      <c r="A1052" s="3">
        <v>9679</v>
      </c>
      <c r="B1052" t="s">
        <v>3975</v>
      </c>
      <c r="C1052" t="s">
        <v>299</v>
      </c>
      <c r="D1052" t="s">
        <v>151</v>
      </c>
      <c r="E1052" t="s">
        <v>330</v>
      </c>
      <c r="F1052" t="s">
        <v>3838</v>
      </c>
      <c r="G1052" s="24">
        <f t="shared" si="20"/>
        <v>1.4</v>
      </c>
      <c r="H1052">
        <v>1400</v>
      </c>
      <c r="I1052">
        <v>2023</v>
      </c>
    </row>
    <row r="1053" spans="1:9">
      <c r="A1053" s="3">
        <v>9681</v>
      </c>
      <c r="B1053" t="s">
        <v>3975</v>
      </c>
      <c r="C1053" t="s">
        <v>299</v>
      </c>
      <c r="D1053" t="s">
        <v>151</v>
      </c>
      <c r="E1053" t="s">
        <v>330</v>
      </c>
      <c r="F1053" t="s">
        <v>3838</v>
      </c>
      <c r="G1053" s="24">
        <f t="shared" si="20"/>
        <v>1.4</v>
      </c>
      <c r="H1053">
        <v>1400</v>
      </c>
      <c r="I1053">
        <v>2023</v>
      </c>
    </row>
    <row r="1054" spans="1:9">
      <c r="A1054" s="3" t="s">
        <v>3711</v>
      </c>
      <c r="B1054" t="s">
        <v>611</v>
      </c>
      <c r="C1054" t="s">
        <v>299</v>
      </c>
      <c r="D1054" t="s">
        <v>219</v>
      </c>
      <c r="E1054" t="s">
        <v>330</v>
      </c>
      <c r="F1054" t="s">
        <v>3402</v>
      </c>
      <c r="G1054" s="24">
        <f t="shared" si="20"/>
        <v>1.5229999999999999</v>
      </c>
      <c r="H1054">
        <v>1523</v>
      </c>
      <c r="I1054">
        <v>2023</v>
      </c>
    </row>
    <row r="1055" spans="1:9">
      <c r="A1055" s="3" t="s">
        <v>3877</v>
      </c>
      <c r="B1055" t="s">
        <v>3981</v>
      </c>
      <c r="C1055" t="s">
        <v>299</v>
      </c>
      <c r="D1055" t="s">
        <v>149</v>
      </c>
      <c r="E1055" t="s">
        <v>330</v>
      </c>
      <c r="F1055" t="s">
        <v>4028</v>
      </c>
      <c r="G1055" s="24">
        <f t="shared" si="20"/>
        <v>1.7290000000000001</v>
      </c>
      <c r="H1055">
        <v>1729</v>
      </c>
      <c r="I1055">
        <v>2023</v>
      </c>
    </row>
    <row r="1056" spans="1:9">
      <c r="A1056" s="3" t="s">
        <v>3875</v>
      </c>
      <c r="B1056" t="s">
        <v>2974</v>
      </c>
      <c r="C1056" t="s">
        <v>299</v>
      </c>
      <c r="D1056" t="s">
        <v>149</v>
      </c>
      <c r="E1056" t="s">
        <v>330</v>
      </c>
      <c r="F1056" t="s">
        <v>4026</v>
      </c>
      <c r="G1056" s="24">
        <f t="shared" si="20"/>
        <v>1.7909999999999999</v>
      </c>
      <c r="H1056">
        <v>1791</v>
      </c>
      <c r="I1056">
        <v>2023</v>
      </c>
    </row>
    <row r="1057" spans="1:9">
      <c r="A1057" s="3" t="s">
        <v>3710</v>
      </c>
      <c r="B1057" t="s">
        <v>2367</v>
      </c>
      <c r="C1057" t="s">
        <v>299</v>
      </c>
      <c r="D1057" t="s">
        <v>219</v>
      </c>
      <c r="E1057" t="s">
        <v>330</v>
      </c>
      <c r="F1057" t="s">
        <v>3829</v>
      </c>
      <c r="G1057" s="24">
        <f t="shared" si="20"/>
        <v>1.82</v>
      </c>
      <c r="H1057">
        <v>1820</v>
      </c>
      <c r="I1057">
        <v>2023</v>
      </c>
    </row>
    <row r="1058" spans="1:9">
      <c r="A1058" s="3">
        <v>4705564</v>
      </c>
      <c r="B1058" t="s">
        <v>3972</v>
      </c>
      <c r="C1058" t="s">
        <v>299</v>
      </c>
      <c r="D1058" t="s">
        <v>151</v>
      </c>
      <c r="E1058" t="s">
        <v>330</v>
      </c>
      <c r="F1058" t="s">
        <v>3830</v>
      </c>
      <c r="G1058" s="24">
        <f t="shared" si="20"/>
        <v>1.9</v>
      </c>
      <c r="H1058">
        <v>1900</v>
      </c>
      <c r="I1058">
        <v>2023</v>
      </c>
    </row>
    <row r="1059" spans="1:9">
      <c r="A1059" s="3">
        <v>7463</v>
      </c>
      <c r="B1059" t="s">
        <v>2879</v>
      </c>
      <c r="C1059" t="s">
        <v>299</v>
      </c>
      <c r="D1059" t="s">
        <v>151</v>
      </c>
      <c r="E1059" t="s">
        <v>330</v>
      </c>
      <c r="F1059" t="s">
        <v>3834</v>
      </c>
      <c r="G1059" s="24">
        <f t="shared" si="20"/>
        <v>1.98</v>
      </c>
      <c r="H1059">
        <v>1980</v>
      </c>
      <c r="I1059">
        <v>2023</v>
      </c>
    </row>
    <row r="1060" spans="1:9">
      <c r="A1060" s="3">
        <v>7474</v>
      </c>
      <c r="B1060" t="s">
        <v>2879</v>
      </c>
      <c r="C1060" t="s">
        <v>299</v>
      </c>
      <c r="D1060" t="s">
        <v>151</v>
      </c>
      <c r="E1060" t="s">
        <v>330</v>
      </c>
      <c r="F1060" t="s">
        <v>3834</v>
      </c>
      <c r="G1060" s="24">
        <f t="shared" si="20"/>
        <v>1.98</v>
      </c>
      <c r="H1060">
        <v>1980</v>
      </c>
      <c r="I1060">
        <v>2023</v>
      </c>
    </row>
    <row r="1061" spans="1:9">
      <c r="A1061" s="3">
        <v>7475</v>
      </c>
      <c r="B1061" t="s">
        <v>2879</v>
      </c>
      <c r="C1061" t="s">
        <v>299</v>
      </c>
      <c r="D1061" t="s">
        <v>151</v>
      </c>
      <c r="E1061" t="s">
        <v>330</v>
      </c>
      <c r="F1061" t="s">
        <v>3834</v>
      </c>
      <c r="G1061" s="24">
        <f t="shared" si="20"/>
        <v>1.98</v>
      </c>
      <c r="H1061">
        <v>1980</v>
      </c>
      <c r="I1061">
        <v>2023</v>
      </c>
    </row>
    <row r="1062" spans="1:9">
      <c r="A1062" s="3">
        <v>8999</v>
      </c>
      <c r="B1062" t="s">
        <v>3973</v>
      </c>
      <c r="C1062" t="s">
        <v>299</v>
      </c>
      <c r="D1062" t="s">
        <v>151</v>
      </c>
      <c r="E1062" t="s">
        <v>330</v>
      </c>
      <c r="F1062" t="s">
        <v>3836</v>
      </c>
      <c r="G1062" s="24">
        <f t="shared" si="20"/>
        <v>1.98</v>
      </c>
      <c r="H1062">
        <v>1980</v>
      </c>
      <c r="I1062">
        <v>2023</v>
      </c>
    </row>
    <row r="1063" spans="1:9">
      <c r="A1063" s="3">
        <v>9000</v>
      </c>
      <c r="B1063" t="s">
        <v>3973</v>
      </c>
      <c r="C1063" t="s">
        <v>299</v>
      </c>
      <c r="D1063" t="s">
        <v>151</v>
      </c>
      <c r="E1063" t="s">
        <v>330</v>
      </c>
      <c r="F1063" t="s">
        <v>3836</v>
      </c>
      <c r="G1063" s="24">
        <f t="shared" si="20"/>
        <v>1.98</v>
      </c>
      <c r="H1063">
        <v>1980</v>
      </c>
      <c r="I1063">
        <v>2023</v>
      </c>
    </row>
    <row r="1064" spans="1:9">
      <c r="A1064" s="3">
        <v>7180</v>
      </c>
      <c r="B1064" t="s">
        <v>2968</v>
      </c>
      <c r="C1064" t="s">
        <v>299</v>
      </c>
      <c r="D1064" t="s">
        <v>151</v>
      </c>
      <c r="E1064" t="s">
        <v>330</v>
      </c>
      <c r="F1064" t="s">
        <v>3547</v>
      </c>
      <c r="G1064" s="24">
        <f t="shared" si="20"/>
        <v>2</v>
      </c>
      <c r="H1064" s="24">
        <v>2000</v>
      </c>
      <c r="I1064">
        <v>2023</v>
      </c>
    </row>
    <row r="1065" spans="1:9">
      <c r="A1065" s="3" t="s">
        <v>3709</v>
      </c>
      <c r="B1065" t="s">
        <v>2367</v>
      </c>
      <c r="C1065" t="s">
        <v>299</v>
      </c>
      <c r="D1065" t="s">
        <v>219</v>
      </c>
      <c r="E1065" t="s">
        <v>330</v>
      </c>
      <c r="F1065" t="s">
        <v>3828</v>
      </c>
      <c r="G1065" s="24">
        <f t="shared" si="20"/>
        <v>2</v>
      </c>
      <c r="H1065">
        <v>2000</v>
      </c>
      <c r="I1065">
        <v>2023</v>
      </c>
    </row>
    <row r="1066" spans="1:9">
      <c r="A1066" s="3" t="s">
        <v>3863</v>
      </c>
      <c r="B1066" t="s">
        <v>3978</v>
      </c>
      <c r="C1066" t="s">
        <v>299</v>
      </c>
      <c r="D1066" t="s">
        <v>2134</v>
      </c>
      <c r="E1066" t="s">
        <v>330</v>
      </c>
      <c r="F1066" t="s">
        <v>4018</v>
      </c>
      <c r="G1066" s="24">
        <f t="shared" si="20"/>
        <v>2</v>
      </c>
      <c r="H1066">
        <v>2000</v>
      </c>
      <c r="I1066">
        <v>2023</v>
      </c>
    </row>
    <row r="1067" spans="1:9">
      <c r="A1067" s="3" t="s">
        <v>3872</v>
      </c>
      <c r="B1067" t="s">
        <v>2976</v>
      </c>
      <c r="C1067" t="s">
        <v>299</v>
      </c>
      <c r="D1067" t="s">
        <v>149</v>
      </c>
      <c r="E1067" t="s">
        <v>330</v>
      </c>
      <c r="F1067" t="s">
        <v>4025</v>
      </c>
      <c r="G1067" s="24">
        <f t="shared" si="20"/>
        <v>2</v>
      </c>
      <c r="H1067">
        <v>2000</v>
      </c>
      <c r="I1067">
        <v>2023</v>
      </c>
    </row>
    <row r="1068" spans="1:9">
      <c r="A1068" s="3" t="s">
        <v>3873</v>
      </c>
      <c r="B1068" t="s">
        <v>2976</v>
      </c>
      <c r="C1068" t="s">
        <v>299</v>
      </c>
      <c r="D1068" t="s">
        <v>149</v>
      </c>
      <c r="E1068" t="s">
        <v>330</v>
      </c>
      <c r="F1068" t="s">
        <v>4025</v>
      </c>
      <c r="G1068" s="24">
        <f t="shared" si="20"/>
        <v>2</v>
      </c>
      <c r="H1068">
        <v>2000</v>
      </c>
      <c r="I1068">
        <v>2023</v>
      </c>
    </row>
    <row r="1069" spans="1:9">
      <c r="A1069" s="3">
        <v>11336</v>
      </c>
      <c r="B1069" t="s">
        <v>3976</v>
      </c>
      <c r="C1069" t="s">
        <v>299</v>
      </c>
      <c r="D1069" t="s">
        <v>151</v>
      </c>
      <c r="E1069" t="s">
        <v>330</v>
      </c>
      <c r="F1069" t="s">
        <v>3517</v>
      </c>
      <c r="G1069" s="24">
        <f t="shared" si="20"/>
        <v>0.52</v>
      </c>
      <c r="H1069">
        <v>520</v>
      </c>
      <c r="I1069">
        <v>2024</v>
      </c>
    </row>
    <row r="1070" spans="1:9">
      <c r="A1070" s="3" t="s">
        <v>3870</v>
      </c>
      <c r="B1070" t="s">
        <v>1313</v>
      </c>
      <c r="C1070" t="s">
        <v>299</v>
      </c>
      <c r="D1070" t="s">
        <v>2134</v>
      </c>
      <c r="E1070" t="s">
        <v>330</v>
      </c>
      <c r="F1070" t="s">
        <v>4024</v>
      </c>
      <c r="G1070" s="24">
        <f t="shared" si="20"/>
        <v>2</v>
      </c>
      <c r="H1070">
        <v>2000</v>
      </c>
      <c r="I1070">
        <v>2025</v>
      </c>
    </row>
    <row r="1071" spans="1:9">
      <c r="A1071" s="3" t="s">
        <v>1475</v>
      </c>
      <c r="B1071" t="s">
        <v>1476</v>
      </c>
      <c r="C1071" t="s">
        <v>300</v>
      </c>
      <c r="D1071" t="s">
        <v>231</v>
      </c>
      <c r="E1071" t="s">
        <v>330</v>
      </c>
      <c r="F1071" t="s">
        <v>3205</v>
      </c>
      <c r="G1071" s="24">
        <f t="shared" si="20"/>
        <v>5.0999999999999997E-2</v>
      </c>
      <c r="H1071" s="24">
        <v>51</v>
      </c>
      <c r="I1071">
        <v>2014</v>
      </c>
    </row>
    <row r="1072" spans="1:9">
      <c r="A1072" s="3" t="s">
        <v>1468</v>
      </c>
      <c r="B1072" t="s">
        <v>1469</v>
      </c>
      <c r="C1072" t="s">
        <v>300</v>
      </c>
      <c r="D1072" t="s">
        <v>231</v>
      </c>
      <c r="E1072" t="s">
        <v>330</v>
      </c>
      <c r="F1072" t="s">
        <v>3205</v>
      </c>
      <c r="G1072" s="24">
        <f t="shared" si="20"/>
        <v>4.6899999999999997E-2</v>
      </c>
      <c r="H1072" s="24">
        <v>46.9</v>
      </c>
      <c r="I1072">
        <v>2015</v>
      </c>
    </row>
    <row r="1073" spans="1:9">
      <c r="A1073" s="3" t="s">
        <v>1479</v>
      </c>
      <c r="B1073" t="s">
        <v>1480</v>
      </c>
      <c r="C1073" t="s">
        <v>300</v>
      </c>
      <c r="D1073" t="s">
        <v>231</v>
      </c>
      <c r="E1073" t="s">
        <v>330</v>
      </c>
      <c r="F1073" t="s">
        <v>3205</v>
      </c>
      <c r="G1073" s="24">
        <f t="shared" si="20"/>
        <v>4.7119999999999995E-2</v>
      </c>
      <c r="H1073" s="24">
        <v>47.12</v>
      </c>
      <c r="I1073">
        <v>2016</v>
      </c>
    </row>
    <row r="1074" spans="1:9">
      <c r="A1074" s="3" t="s">
        <v>1477</v>
      </c>
      <c r="B1074" t="s">
        <v>1478</v>
      </c>
      <c r="C1074" t="s">
        <v>300</v>
      </c>
      <c r="D1074" t="s">
        <v>231</v>
      </c>
      <c r="E1074" t="s">
        <v>330</v>
      </c>
      <c r="F1074" t="s">
        <v>3205</v>
      </c>
      <c r="G1074" s="24">
        <f t="shared" si="20"/>
        <v>4.9599999999999998E-2</v>
      </c>
      <c r="H1074" s="24">
        <v>49.6</v>
      </c>
      <c r="I1074">
        <v>2016</v>
      </c>
    </row>
    <row r="1075" spans="1:9">
      <c r="A1075" s="3" t="s">
        <v>1463</v>
      </c>
      <c r="B1075" t="s">
        <v>1464</v>
      </c>
      <c r="C1075" t="s">
        <v>300</v>
      </c>
      <c r="D1075" t="s">
        <v>251</v>
      </c>
      <c r="E1075" t="s">
        <v>330</v>
      </c>
      <c r="F1075" t="s">
        <v>3205</v>
      </c>
      <c r="G1075" s="24">
        <f t="shared" si="20"/>
        <v>0.05</v>
      </c>
      <c r="H1075" s="24">
        <v>50</v>
      </c>
      <c r="I1075">
        <v>2016</v>
      </c>
    </row>
    <row r="1076" spans="1:9">
      <c r="A1076" s="3" t="s">
        <v>1471</v>
      </c>
      <c r="B1076" t="s">
        <v>1472</v>
      </c>
      <c r="C1076" t="s">
        <v>300</v>
      </c>
      <c r="D1076" t="s">
        <v>231</v>
      </c>
      <c r="E1076" t="s">
        <v>330</v>
      </c>
      <c r="F1076" t="s">
        <v>3205</v>
      </c>
      <c r="G1076" s="24">
        <f t="shared" si="20"/>
        <v>5.2999999999999999E-2</v>
      </c>
      <c r="H1076" s="24">
        <v>53</v>
      </c>
      <c r="I1076">
        <v>2016</v>
      </c>
    </row>
    <row r="1077" spans="1:9">
      <c r="A1077" s="3" t="s">
        <v>1465</v>
      </c>
      <c r="B1077" t="s">
        <v>1387</v>
      </c>
      <c r="C1077" t="s">
        <v>300</v>
      </c>
      <c r="D1077" t="s">
        <v>231</v>
      </c>
      <c r="E1077" t="s">
        <v>330</v>
      </c>
      <c r="F1077" t="s">
        <v>3205</v>
      </c>
      <c r="G1077" s="24">
        <f t="shared" si="20"/>
        <v>6.1999999999999993E-2</v>
      </c>
      <c r="H1077" s="24">
        <v>61.999999999999993</v>
      </c>
      <c r="I1077">
        <v>2016</v>
      </c>
    </row>
    <row r="1078" spans="1:9">
      <c r="A1078" s="3" t="s">
        <v>1470</v>
      </c>
      <c r="B1078" t="s">
        <v>817</v>
      </c>
      <c r="C1078" t="s">
        <v>300</v>
      </c>
      <c r="D1078" t="s">
        <v>231</v>
      </c>
      <c r="E1078" t="s">
        <v>330</v>
      </c>
      <c r="F1078" t="s">
        <v>3205</v>
      </c>
      <c r="G1078" s="24">
        <f t="shared" si="20"/>
        <v>6.88E-2</v>
      </c>
      <c r="H1078" s="24">
        <v>68.8</v>
      </c>
      <c r="I1078">
        <v>2016</v>
      </c>
    </row>
    <row r="1079" spans="1:9">
      <c r="A1079" s="3" t="s">
        <v>1694</v>
      </c>
      <c r="B1079" t="s">
        <v>1695</v>
      </c>
      <c r="C1079" t="s">
        <v>300</v>
      </c>
      <c r="D1079" t="s">
        <v>231</v>
      </c>
      <c r="E1079" t="s">
        <v>330</v>
      </c>
      <c r="F1079" t="s">
        <v>3205</v>
      </c>
      <c r="G1079" s="24">
        <f t="shared" si="20"/>
        <v>8.0599999999999991E-2</v>
      </c>
      <c r="H1079" s="24">
        <v>80.599999999999994</v>
      </c>
      <c r="I1079">
        <v>2016</v>
      </c>
    </row>
    <row r="1080" spans="1:9">
      <c r="A1080" s="3" t="s">
        <v>1473</v>
      </c>
      <c r="B1080" t="s">
        <v>1474</v>
      </c>
      <c r="C1080" t="s">
        <v>300</v>
      </c>
      <c r="D1080" t="s">
        <v>231</v>
      </c>
      <c r="E1080" t="s">
        <v>330</v>
      </c>
      <c r="F1080" t="s">
        <v>3205</v>
      </c>
      <c r="G1080" s="24">
        <f t="shared" si="20"/>
        <v>0.2</v>
      </c>
      <c r="H1080" s="24">
        <v>200</v>
      </c>
      <c r="I1080">
        <v>2016</v>
      </c>
    </row>
    <row r="1081" spans="1:9">
      <c r="A1081" s="3" t="s">
        <v>1466</v>
      </c>
      <c r="B1081" t="s">
        <v>1467</v>
      </c>
      <c r="C1081" t="s">
        <v>300</v>
      </c>
      <c r="D1081" t="s">
        <v>231</v>
      </c>
      <c r="E1081" t="s">
        <v>330</v>
      </c>
      <c r="F1081" t="s">
        <v>3205</v>
      </c>
      <c r="G1081" s="24">
        <f t="shared" si="20"/>
        <v>4.0615384615384616E-2</v>
      </c>
      <c r="H1081" s="24">
        <v>40.615384615384613</v>
      </c>
      <c r="I1081">
        <v>2017</v>
      </c>
    </row>
    <row r="1082" spans="1:9">
      <c r="A1082" s="3" t="s">
        <v>483</v>
      </c>
      <c r="B1082" t="s">
        <v>483</v>
      </c>
      <c r="C1082" t="s">
        <v>300</v>
      </c>
      <c r="D1082" t="s">
        <v>231</v>
      </c>
      <c r="E1082" t="s">
        <v>330</v>
      </c>
      <c r="G1082" s="24">
        <f t="shared" si="20"/>
        <v>0.12769230769230769</v>
      </c>
      <c r="H1082" s="24">
        <v>127.69230769230769</v>
      </c>
      <c r="I1082">
        <v>2020</v>
      </c>
    </row>
    <row r="1083" spans="1:9">
      <c r="A1083" s="3" t="s">
        <v>1715</v>
      </c>
      <c r="B1083" t="s">
        <v>1715</v>
      </c>
      <c r="C1083" t="s">
        <v>300</v>
      </c>
      <c r="D1083" t="s">
        <v>231</v>
      </c>
      <c r="E1083" t="s">
        <v>330</v>
      </c>
      <c r="F1083" t="s">
        <v>3412</v>
      </c>
      <c r="G1083" s="24">
        <f t="shared" si="20"/>
        <v>5.2307692307692308</v>
      </c>
      <c r="H1083" s="24">
        <v>5230.7692307692305</v>
      </c>
      <c r="I1083">
        <v>2020</v>
      </c>
    </row>
    <row r="1084" spans="1:9">
      <c r="A1084" s="3" t="s">
        <v>2425</v>
      </c>
      <c r="B1084" t="s">
        <v>2426</v>
      </c>
      <c r="C1084" t="s">
        <v>300</v>
      </c>
      <c r="D1084" t="s">
        <v>231</v>
      </c>
      <c r="E1084" t="s">
        <v>330</v>
      </c>
      <c r="F1084" t="s">
        <v>3412</v>
      </c>
      <c r="G1084" s="24">
        <f t="shared" si="20"/>
        <v>1</v>
      </c>
      <c r="H1084" s="24">
        <v>1000</v>
      </c>
      <c r="I1084">
        <v>2021</v>
      </c>
    </row>
    <row r="1085" spans="1:9">
      <c r="A1085" s="3" t="s">
        <v>2745</v>
      </c>
      <c r="B1085" t="s">
        <v>2745</v>
      </c>
      <c r="C1085" t="s">
        <v>300</v>
      </c>
      <c r="D1085" t="s">
        <v>231</v>
      </c>
      <c r="E1085" t="s">
        <v>330</v>
      </c>
      <c r="F1085" t="s">
        <v>3503</v>
      </c>
      <c r="G1085" s="24">
        <f t="shared" si="20"/>
        <v>2.2307692307692304</v>
      </c>
      <c r="H1085" s="24">
        <v>2230.7692307692305</v>
      </c>
      <c r="I1085">
        <v>2021</v>
      </c>
    </row>
    <row r="1086" spans="1:9">
      <c r="A1086" s="3" t="s">
        <v>2740</v>
      </c>
      <c r="B1086" t="s">
        <v>2741</v>
      </c>
      <c r="C1086" t="s">
        <v>300</v>
      </c>
      <c r="D1086" t="s">
        <v>231</v>
      </c>
      <c r="E1086" t="s">
        <v>330</v>
      </c>
      <c r="G1086" s="24">
        <f t="shared" si="20"/>
        <v>3</v>
      </c>
      <c r="H1086" s="24">
        <v>3000</v>
      </c>
      <c r="I1086">
        <v>2021</v>
      </c>
    </row>
    <row r="1087" spans="1:9">
      <c r="A1087" s="3" t="s">
        <v>2743</v>
      </c>
      <c r="B1087" t="s">
        <v>2426</v>
      </c>
      <c r="C1087" t="s">
        <v>300</v>
      </c>
      <c r="D1087" t="s">
        <v>231</v>
      </c>
      <c r="E1087" t="s">
        <v>330</v>
      </c>
      <c r="F1087" t="s">
        <v>3412</v>
      </c>
      <c r="G1087" s="24">
        <f t="shared" si="20"/>
        <v>3.8215384615384616</v>
      </c>
      <c r="H1087" s="24">
        <v>3821.5384615384614</v>
      </c>
      <c r="I1087">
        <v>2021</v>
      </c>
    </row>
    <row r="1088" spans="1:9">
      <c r="A1088" s="3" t="s">
        <v>2424</v>
      </c>
      <c r="B1088" t="s">
        <v>2424</v>
      </c>
      <c r="C1088" t="s">
        <v>300</v>
      </c>
      <c r="D1088" t="s">
        <v>231</v>
      </c>
      <c r="E1088" t="s">
        <v>330</v>
      </c>
      <c r="F1088" t="s">
        <v>3412</v>
      </c>
      <c r="G1088" s="24">
        <f t="shared" si="20"/>
        <v>5.384615384615385</v>
      </c>
      <c r="H1088" s="24">
        <v>5384.6153846153848</v>
      </c>
      <c r="I1088">
        <v>2021</v>
      </c>
    </row>
    <row r="1089" spans="1:9">
      <c r="A1089" s="3" t="s">
        <v>2744</v>
      </c>
      <c r="B1089" t="s">
        <v>2741</v>
      </c>
      <c r="C1089" t="s">
        <v>300</v>
      </c>
      <c r="D1089" t="s">
        <v>231</v>
      </c>
      <c r="E1089" t="s">
        <v>330</v>
      </c>
      <c r="F1089" t="s">
        <v>3339</v>
      </c>
      <c r="G1089" s="24">
        <f t="shared" si="20"/>
        <v>5</v>
      </c>
      <c r="H1089" s="24">
        <v>5000</v>
      </c>
      <c r="I1089">
        <v>2022</v>
      </c>
    </row>
    <row r="1090" spans="1:9">
      <c r="A1090" s="3" t="s">
        <v>2742</v>
      </c>
      <c r="B1090" t="s">
        <v>2742</v>
      </c>
      <c r="C1090" t="s">
        <v>300</v>
      </c>
      <c r="D1090" t="s">
        <v>231</v>
      </c>
      <c r="E1090" t="s">
        <v>330</v>
      </c>
      <c r="F1090" t="s">
        <v>3502</v>
      </c>
      <c r="G1090" s="24">
        <f t="shared" ref="G1090:G1153" si="21">H1090/1000</f>
        <v>5.6923076923076925</v>
      </c>
      <c r="H1090" s="24">
        <v>5692.3076923076924</v>
      </c>
      <c r="I1090">
        <v>2022</v>
      </c>
    </row>
    <row r="1091" spans="1:9">
      <c r="A1091" s="3" t="s">
        <v>1220</v>
      </c>
      <c r="B1091" t="s">
        <v>1221</v>
      </c>
      <c r="C1091" t="s">
        <v>301</v>
      </c>
      <c r="D1091" t="s">
        <v>1219</v>
      </c>
      <c r="E1091" t="s">
        <v>331</v>
      </c>
      <c r="F1091" t="s">
        <v>3160</v>
      </c>
      <c r="G1091" s="24">
        <f t="shared" si="21"/>
        <v>4.0492307692307689E-2</v>
      </c>
      <c r="H1091" s="24">
        <v>40.492307692307691</v>
      </c>
      <c r="I1091">
        <v>2013</v>
      </c>
    </row>
    <row r="1092" spans="1:9">
      <c r="A1092" s="3" t="s">
        <v>1272</v>
      </c>
      <c r="B1092" t="s">
        <v>1273</v>
      </c>
      <c r="C1092" t="s">
        <v>301</v>
      </c>
      <c r="D1092" t="s">
        <v>104</v>
      </c>
      <c r="E1092" t="s">
        <v>331</v>
      </c>
      <c r="F1092" t="s">
        <v>3167</v>
      </c>
      <c r="G1092" s="24">
        <f t="shared" si="21"/>
        <v>1.6076923076923075E-2</v>
      </c>
      <c r="H1092" s="24">
        <v>16.076923076923077</v>
      </c>
      <c r="I1092">
        <v>2014</v>
      </c>
    </row>
    <row r="1093" spans="1:9">
      <c r="A1093" s="3" t="s">
        <v>3581</v>
      </c>
      <c r="B1093" t="s">
        <v>1282</v>
      </c>
      <c r="C1093" t="s">
        <v>301</v>
      </c>
      <c r="D1093" t="s">
        <v>110</v>
      </c>
      <c r="E1093" t="s">
        <v>330</v>
      </c>
      <c r="G1093" s="24">
        <f t="shared" si="21"/>
        <v>1</v>
      </c>
      <c r="H1093" s="24">
        <v>1000</v>
      </c>
      <c r="I1093">
        <v>2016</v>
      </c>
    </row>
    <row r="1094" spans="1:9">
      <c r="A1094" s="3" t="s">
        <v>1216</v>
      </c>
      <c r="B1094" t="s">
        <v>1217</v>
      </c>
      <c r="C1094" t="s">
        <v>301</v>
      </c>
      <c r="D1094" t="s">
        <v>253</v>
      </c>
      <c r="E1094" t="s">
        <v>331</v>
      </c>
      <c r="F1094" t="s">
        <v>3160</v>
      </c>
      <c r="G1094" s="24">
        <f t="shared" si="21"/>
        <v>1.1214769230769233</v>
      </c>
      <c r="H1094" s="24">
        <v>1121.4769230769232</v>
      </c>
      <c r="I1094">
        <v>2016</v>
      </c>
    </row>
    <row r="1095" spans="1:9">
      <c r="A1095" s="3" t="s">
        <v>1280</v>
      </c>
      <c r="B1095" t="s">
        <v>1281</v>
      </c>
      <c r="C1095" t="s">
        <v>301</v>
      </c>
      <c r="D1095" t="s">
        <v>110</v>
      </c>
      <c r="E1095" t="s">
        <v>330</v>
      </c>
      <c r="G1095" s="24">
        <f t="shared" si="21"/>
        <v>3</v>
      </c>
      <c r="H1095" s="24">
        <v>3000</v>
      </c>
      <c r="I1095">
        <v>2016</v>
      </c>
    </row>
    <row r="1096" spans="1:9">
      <c r="A1096" s="3" t="s">
        <v>1278</v>
      </c>
      <c r="B1096" t="s">
        <v>1279</v>
      </c>
      <c r="C1096" t="s">
        <v>301</v>
      </c>
      <c r="D1096" t="s">
        <v>109</v>
      </c>
      <c r="E1096" t="s">
        <v>332</v>
      </c>
      <c r="G1096" s="24">
        <f t="shared" si="21"/>
        <v>0.11630769230769229</v>
      </c>
      <c r="H1096" s="24">
        <v>116.30769230769229</v>
      </c>
      <c r="I1096">
        <v>2017</v>
      </c>
    </row>
    <row r="1097" spans="1:9">
      <c r="A1097" s="3" t="s">
        <v>1226</v>
      </c>
      <c r="B1097" t="s">
        <v>1227</v>
      </c>
      <c r="C1097" t="s">
        <v>301</v>
      </c>
      <c r="D1097" t="s">
        <v>1225</v>
      </c>
      <c r="E1097" t="s">
        <v>331</v>
      </c>
      <c r="F1097" t="s">
        <v>3160</v>
      </c>
      <c r="G1097" s="24">
        <f t="shared" si="21"/>
        <v>0.66876923076923067</v>
      </c>
      <c r="H1097" s="24">
        <v>668.76923076923072</v>
      </c>
      <c r="I1097">
        <v>2018</v>
      </c>
    </row>
    <row r="1098" spans="1:9">
      <c r="A1098" s="3" t="s">
        <v>1769</v>
      </c>
      <c r="B1098" t="s">
        <v>1770</v>
      </c>
      <c r="C1098" t="s">
        <v>301</v>
      </c>
      <c r="D1098" t="s">
        <v>252</v>
      </c>
      <c r="E1098" t="s">
        <v>332</v>
      </c>
      <c r="G1098" s="24">
        <f t="shared" si="21"/>
        <v>0.1105</v>
      </c>
      <c r="H1098" s="24">
        <v>110.5</v>
      </c>
      <c r="I1098">
        <v>2019</v>
      </c>
    </row>
    <row r="1099" spans="1:9">
      <c r="A1099" s="3" t="s">
        <v>1276</v>
      </c>
      <c r="B1099" t="s">
        <v>1277</v>
      </c>
      <c r="C1099" t="s">
        <v>301</v>
      </c>
      <c r="D1099" t="s">
        <v>108</v>
      </c>
      <c r="E1099" t="s">
        <v>332</v>
      </c>
      <c r="F1099" t="s">
        <v>3168</v>
      </c>
      <c r="G1099" s="24">
        <f t="shared" si="21"/>
        <v>0.26538461538461539</v>
      </c>
      <c r="H1099" s="24">
        <v>265.38461538461536</v>
      </c>
      <c r="I1099">
        <v>2019</v>
      </c>
    </row>
    <row r="1100" spans="1:9">
      <c r="A1100" s="3" t="s">
        <v>1274</v>
      </c>
      <c r="B1100" t="s">
        <v>1275</v>
      </c>
      <c r="C1100" t="s">
        <v>301</v>
      </c>
      <c r="D1100" t="s">
        <v>107</v>
      </c>
      <c r="E1100" t="s">
        <v>332</v>
      </c>
      <c r="G1100" s="24">
        <f t="shared" si="21"/>
        <v>0.8909999999999999</v>
      </c>
      <c r="H1100" s="24">
        <v>890.99999999999989</v>
      </c>
      <c r="I1100">
        <v>2019</v>
      </c>
    </row>
    <row r="1101" spans="1:9">
      <c r="A1101" s="3" t="s">
        <v>950</v>
      </c>
      <c r="B1101" t="s">
        <v>951</v>
      </c>
      <c r="C1101" t="s">
        <v>302</v>
      </c>
      <c r="D1101" t="s">
        <v>34</v>
      </c>
      <c r="E1101" t="s">
        <v>331</v>
      </c>
      <c r="G1101" s="24">
        <f t="shared" si="21"/>
        <v>2.4615384615384612E-2</v>
      </c>
      <c r="H1101" s="24">
        <v>24.615384615384613</v>
      </c>
      <c r="I1101">
        <v>2013</v>
      </c>
    </row>
    <row r="1102" spans="1:9">
      <c r="A1102" s="3" t="s">
        <v>937</v>
      </c>
      <c r="B1102" t="s">
        <v>938</v>
      </c>
      <c r="C1102" t="s">
        <v>302</v>
      </c>
      <c r="D1102" t="s">
        <v>7</v>
      </c>
      <c r="E1102" t="s">
        <v>331</v>
      </c>
      <c r="F1102" t="s">
        <v>3086</v>
      </c>
      <c r="G1102" s="24">
        <f t="shared" si="21"/>
        <v>0.02</v>
      </c>
      <c r="H1102" s="24">
        <v>20</v>
      </c>
      <c r="I1102">
        <v>2014</v>
      </c>
    </row>
    <row r="1103" spans="1:9">
      <c r="A1103" s="3" t="s">
        <v>952</v>
      </c>
      <c r="B1103" t="s">
        <v>951</v>
      </c>
      <c r="C1103" t="s">
        <v>302</v>
      </c>
      <c r="D1103" t="s">
        <v>34</v>
      </c>
      <c r="E1103" t="s">
        <v>331</v>
      </c>
      <c r="G1103" s="24">
        <f t="shared" si="21"/>
        <v>2.3076923076923078E-2</v>
      </c>
      <c r="H1103" s="24">
        <v>23.076923076923077</v>
      </c>
      <c r="I1103">
        <v>2014</v>
      </c>
    </row>
    <row r="1104" spans="1:9">
      <c r="A1104" s="3" t="s">
        <v>3575</v>
      </c>
      <c r="B1104" t="s">
        <v>939</v>
      </c>
      <c r="C1104" t="s">
        <v>302</v>
      </c>
      <c r="D1104" t="s">
        <v>17</v>
      </c>
      <c r="E1104" t="s">
        <v>331</v>
      </c>
      <c r="F1104" t="s">
        <v>3086</v>
      </c>
      <c r="G1104" s="24">
        <f t="shared" si="21"/>
        <v>3.0769230769230767E-2</v>
      </c>
      <c r="H1104" s="24">
        <v>30.769230769230766</v>
      </c>
      <c r="I1104">
        <v>2014</v>
      </c>
    </row>
    <row r="1105" spans="1:9">
      <c r="A1105" s="3" t="s">
        <v>874</v>
      </c>
      <c r="B1105" t="s">
        <v>875</v>
      </c>
      <c r="C1105" t="s">
        <v>302</v>
      </c>
      <c r="D1105" t="s">
        <v>27</v>
      </c>
      <c r="E1105" t="s">
        <v>331</v>
      </c>
      <c r="G1105" s="24">
        <f t="shared" si="21"/>
        <v>5.6769230769230766E-2</v>
      </c>
      <c r="H1105" s="24">
        <v>56.769230769230766</v>
      </c>
      <c r="I1105">
        <v>2014</v>
      </c>
    </row>
    <row r="1106" spans="1:9">
      <c r="A1106" s="3" t="s">
        <v>891</v>
      </c>
      <c r="B1106" t="s">
        <v>892</v>
      </c>
      <c r="C1106" t="s">
        <v>302</v>
      </c>
      <c r="D1106" t="s">
        <v>5</v>
      </c>
      <c r="E1106" t="s">
        <v>331</v>
      </c>
      <c r="G1106" s="24">
        <f t="shared" si="21"/>
        <v>0.18846153846153846</v>
      </c>
      <c r="H1106" s="24">
        <v>188.46153846153845</v>
      </c>
      <c r="I1106">
        <v>2014</v>
      </c>
    </row>
    <row r="1107" spans="1:9">
      <c r="A1107" s="3" t="s">
        <v>891</v>
      </c>
      <c r="B1107" t="s">
        <v>781</v>
      </c>
      <c r="C1107" t="s">
        <v>302</v>
      </c>
      <c r="D1107" t="s">
        <v>25</v>
      </c>
      <c r="E1107" t="s">
        <v>331</v>
      </c>
      <c r="F1107" t="s">
        <v>3086</v>
      </c>
      <c r="G1107" s="24">
        <f t="shared" si="21"/>
        <v>1.5769230769230768E-2</v>
      </c>
      <c r="H1107" s="24">
        <v>15.769230769230768</v>
      </c>
      <c r="I1107">
        <v>2015</v>
      </c>
    </row>
    <row r="1108" spans="1:9">
      <c r="A1108" s="3" t="s">
        <v>896</v>
      </c>
      <c r="B1108" t="s">
        <v>897</v>
      </c>
      <c r="C1108" t="s">
        <v>302</v>
      </c>
      <c r="D1108" t="s">
        <v>23</v>
      </c>
      <c r="E1108" t="s">
        <v>331</v>
      </c>
      <c r="F1108" t="s">
        <v>3086</v>
      </c>
      <c r="G1108" s="24">
        <f t="shared" si="21"/>
        <v>0.02</v>
      </c>
      <c r="H1108" s="24">
        <v>20</v>
      </c>
      <c r="I1108">
        <v>2015</v>
      </c>
    </row>
    <row r="1109" spans="1:9">
      <c r="A1109" s="3" t="s">
        <v>945</v>
      </c>
      <c r="B1109" t="s">
        <v>946</v>
      </c>
      <c r="C1109" t="s">
        <v>302</v>
      </c>
      <c r="D1109" t="s">
        <v>21</v>
      </c>
      <c r="E1109" t="s">
        <v>331</v>
      </c>
      <c r="G1109" s="24">
        <f t="shared" si="21"/>
        <v>0.02</v>
      </c>
      <c r="H1109" s="24">
        <v>20</v>
      </c>
      <c r="I1109">
        <v>2015</v>
      </c>
    </row>
    <row r="1110" spans="1:9">
      <c r="A1110" s="3" t="s">
        <v>941</v>
      </c>
      <c r="B1110" t="s">
        <v>942</v>
      </c>
      <c r="C1110" t="s">
        <v>302</v>
      </c>
      <c r="D1110" t="s">
        <v>19</v>
      </c>
      <c r="E1110" t="s">
        <v>331</v>
      </c>
      <c r="G1110" s="24">
        <f t="shared" si="21"/>
        <v>3.1538461538461536E-2</v>
      </c>
      <c r="H1110" s="24">
        <v>31.538461538461537</v>
      </c>
      <c r="I1110">
        <v>2015</v>
      </c>
    </row>
    <row r="1111" spans="1:9">
      <c r="A1111" s="3" t="s">
        <v>891</v>
      </c>
      <c r="B1111" t="s">
        <v>894</v>
      </c>
      <c r="C1111" t="s">
        <v>302</v>
      </c>
      <c r="D1111" t="s">
        <v>254</v>
      </c>
      <c r="E1111" t="s">
        <v>331</v>
      </c>
      <c r="G1111" s="24">
        <f t="shared" si="21"/>
        <v>3.5384615384615389E-2</v>
      </c>
      <c r="H1111" s="24">
        <v>35.384615384615387</v>
      </c>
      <c r="I1111">
        <v>2015</v>
      </c>
    </row>
    <row r="1112" spans="1:9">
      <c r="A1112" s="3" t="s">
        <v>654</v>
      </c>
      <c r="B1112" t="s">
        <v>655</v>
      </c>
      <c r="C1112" t="s">
        <v>302</v>
      </c>
      <c r="D1112" t="s">
        <v>3</v>
      </c>
      <c r="E1112" t="s">
        <v>332</v>
      </c>
      <c r="G1112" s="24">
        <f t="shared" si="21"/>
        <v>3.5446153846153843E-2</v>
      </c>
      <c r="H1112" s="24">
        <v>35.446153846153841</v>
      </c>
      <c r="I1112">
        <v>2015</v>
      </c>
    </row>
    <row r="1113" spans="1:9">
      <c r="A1113" s="3" t="s">
        <v>854</v>
      </c>
      <c r="B1113" t="s">
        <v>675</v>
      </c>
      <c r="C1113" t="s">
        <v>302</v>
      </c>
      <c r="D1113" t="s">
        <v>51</v>
      </c>
      <c r="E1113" t="s">
        <v>330</v>
      </c>
      <c r="F1113" t="s">
        <v>3081</v>
      </c>
      <c r="G1113" s="24">
        <f t="shared" si="21"/>
        <v>3.5999999999999997E-2</v>
      </c>
      <c r="H1113" s="24">
        <v>36</v>
      </c>
      <c r="I1113">
        <v>2015</v>
      </c>
    </row>
    <row r="1114" spans="1:9">
      <c r="A1114" s="3" t="s">
        <v>891</v>
      </c>
      <c r="B1114" t="s">
        <v>800</v>
      </c>
      <c r="C1114" t="s">
        <v>302</v>
      </c>
      <c r="D1114" t="s">
        <v>26</v>
      </c>
      <c r="E1114" t="s">
        <v>331</v>
      </c>
      <c r="G1114" s="24">
        <f t="shared" si="21"/>
        <v>7.8846153846153844E-2</v>
      </c>
      <c r="H1114" s="24">
        <v>78.84615384615384</v>
      </c>
      <c r="I1114">
        <v>2015</v>
      </c>
    </row>
    <row r="1115" spans="1:9">
      <c r="A1115" s="3" t="s">
        <v>696</v>
      </c>
      <c r="B1115" t="s">
        <v>697</v>
      </c>
      <c r="C1115" t="s">
        <v>302</v>
      </c>
      <c r="D1115" t="s">
        <v>51</v>
      </c>
      <c r="E1115" t="s">
        <v>330</v>
      </c>
      <c r="F1115" t="s">
        <v>3056</v>
      </c>
      <c r="G1115" s="24">
        <f t="shared" si="21"/>
        <v>3.5999999999999999E-3</v>
      </c>
      <c r="H1115" s="24">
        <v>3.6</v>
      </c>
      <c r="I1115">
        <v>2016</v>
      </c>
    </row>
    <row r="1116" spans="1:9">
      <c r="A1116" s="3" t="s">
        <v>656</v>
      </c>
      <c r="B1116" t="s">
        <v>655</v>
      </c>
      <c r="C1116" t="s">
        <v>302</v>
      </c>
      <c r="D1116" t="s">
        <v>3</v>
      </c>
      <c r="E1116" t="s">
        <v>332</v>
      </c>
      <c r="G1116" s="24">
        <f t="shared" si="21"/>
        <v>1.7723076923076921E-2</v>
      </c>
      <c r="H1116" s="24">
        <v>17.723076923076921</v>
      </c>
      <c r="I1116">
        <v>2016</v>
      </c>
    </row>
    <row r="1117" spans="1:9">
      <c r="A1117" s="3" t="s">
        <v>940</v>
      </c>
      <c r="B1117" t="s">
        <v>939</v>
      </c>
      <c r="C1117" t="s">
        <v>302</v>
      </c>
      <c r="D1117" t="s">
        <v>17</v>
      </c>
      <c r="E1117" t="s">
        <v>331</v>
      </c>
      <c r="F1117" t="s">
        <v>3086</v>
      </c>
      <c r="G1117" s="24">
        <f t="shared" si="21"/>
        <v>1.8923076923076924E-2</v>
      </c>
      <c r="H1117" s="24">
        <v>18.923076923076923</v>
      </c>
      <c r="I1117">
        <v>2016</v>
      </c>
    </row>
    <row r="1118" spans="1:9">
      <c r="A1118" s="3" t="s">
        <v>943</v>
      </c>
      <c r="B1118" t="s">
        <v>944</v>
      </c>
      <c r="C1118" t="s">
        <v>302</v>
      </c>
      <c r="D1118" t="s">
        <v>20</v>
      </c>
      <c r="E1118" t="s">
        <v>331</v>
      </c>
      <c r="G1118" s="24">
        <f t="shared" si="21"/>
        <v>3.0615384615384614E-2</v>
      </c>
      <c r="H1118" s="24">
        <v>30.615384615384613</v>
      </c>
      <c r="I1118">
        <v>2016</v>
      </c>
    </row>
    <row r="1119" spans="1:9">
      <c r="A1119" s="3" t="s">
        <v>891</v>
      </c>
      <c r="B1119" t="s">
        <v>895</v>
      </c>
      <c r="C1119" t="s">
        <v>302</v>
      </c>
      <c r="D1119" t="s">
        <v>16</v>
      </c>
      <c r="E1119" t="s">
        <v>331</v>
      </c>
      <c r="F1119" t="s">
        <v>3085</v>
      </c>
      <c r="G1119" s="24">
        <f t="shared" si="21"/>
        <v>3.2307692307692308E-2</v>
      </c>
      <c r="H1119" s="24">
        <v>32.307692307692307</v>
      </c>
      <c r="I1119">
        <v>2016</v>
      </c>
    </row>
    <row r="1120" spans="1:9">
      <c r="A1120" s="3" t="s">
        <v>953</v>
      </c>
      <c r="B1120" t="s">
        <v>951</v>
      </c>
      <c r="C1120" t="s">
        <v>302</v>
      </c>
      <c r="D1120" t="s">
        <v>34</v>
      </c>
      <c r="E1120" t="s">
        <v>331</v>
      </c>
      <c r="G1120" s="24">
        <f t="shared" si="21"/>
        <v>0.12461538461538461</v>
      </c>
      <c r="H1120" s="24">
        <v>124.61538461538461</v>
      </c>
      <c r="I1120">
        <v>2016</v>
      </c>
    </row>
    <row r="1121" spans="1:9">
      <c r="A1121" s="3" t="s">
        <v>847</v>
      </c>
      <c r="B1121" t="s">
        <v>848</v>
      </c>
      <c r="C1121" t="s">
        <v>302</v>
      </c>
      <c r="D1121" t="s">
        <v>51</v>
      </c>
      <c r="E1121" t="s">
        <v>330</v>
      </c>
      <c r="F1121" t="s">
        <v>3080</v>
      </c>
      <c r="G1121" s="24">
        <f t="shared" si="21"/>
        <v>0.125</v>
      </c>
      <c r="H1121" s="24">
        <v>125</v>
      </c>
      <c r="I1121">
        <v>2016</v>
      </c>
    </row>
    <row r="1122" spans="1:9">
      <c r="A1122" s="3" t="s">
        <v>704</v>
      </c>
      <c r="B1122" t="s">
        <v>705</v>
      </c>
      <c r="C1122" t="s">
        <v>302</v>
      </c>
      <c r="D1122" t="s">
        <v>51</v>
      </c>
      <c r="E1122" t="s">
        <v>330</v>
      </c>
      <c r="F1122" t="s">
        <v>3058</v>
      </c>
      <c r="G1122" s="24">
        <f t="shared" si="21"/>
        <v>0.20399999999999999</v>
      </c>
      <c r="H1122" s="24">
        <v>204</v>
      </c>
      <c r="I1122">
        <v>2016</v>
      </c>
    </row>
    <row r="1123" spans="1:9">
      <c r="A1123" s="3" t="s">
        <v>813</v>
      </c>
      <c r="B1123" t="s">
        <v>814</v>
      </c>
      <c r="C1123" t="s">
        <v>302</v>
      </c>
      <c r="D1123" t="s">
        <v>51</v>
      </c>
      <c r="E1123" t="s">
        <v>330</v>
      </c>
      <c r="F1123" t="s">
        <v>3074</v>
      </c>
      <c r="G1123" s="24">
        <f t="shared" si="21"/>
        <v>3</v>
      </c>
      <c r="H1123" s="24">
        <v>3000</v>
      </c>
      <c r="I1123">
        <v>2016</v>
      </c>
    </row>
    <row r="1124" spans="1:9">
      <c r="A1124" s="3" t="s">
        <v>719</v>
      </c>
      <c r="B1124" t="s">
        <v>720</v>
      </c>
      <c r="C1124" t="s">
        <v>302</v>
      </c>
      <c r="D1124" t="s">
        <v>51</v>
      </c>
      <c r="E1124" t="s">
        <v>330</v>
      </c>
      <c r="F1124" t="s">
        <v>3049</v>
      </c>
      <c r="G1124" s="24">
        <f t="shared" si="21"/>
        <v>4</v>
      </c>
      <c r="H1124" s="24">
        <v>4000</v>
      </c>
      <c r="I1124">
        <v>2016</v>
      </c>
    </row>
    <row r="1125" spans="1:9">
      <c r="A1125" s="3" t="s">
        <v>786</v>
      </c>
      <c r="B1125" t="s">
        <v>713</v>
      </c>
      <c r="C1125" t="s">
        <v>302</v>
      </c>
      <c r="D1125" t="s">
        <v>51</v>
      </c>
      <c r="E1125" t="s">
        <v>330</v>
      </c>
      <c r="F1125" t="s">
        <v>3071</v>
      </c>
      <c r="G1125" s="24">
        <f t="shared" si="21"/>
        <v>5</v>
      </c>
      <c r="H1125" s="24">
        <v>5000</v>
      </c>
      <c r="I1125">
        <v>2016</v>
      </c>
    </row>
    <row r="1126" spans="1:9">
      <c r="A1126" s="3" t="s">
        <v>815</v>
      </c>
      <c r="B1126" t="s">
        <v>749</v>
      </c>
      <c r="C1126" t="s">
        <v>302</v>
      </c>
      <c r="D1126" t="s">
        <v>51</v>
      </c>
      <c r="E1126" t="s">
        <v>330</v>
      </c>
      <c r="F1126" t="s">
        <v>3075</v>
      </c>
      <c r="G1126" s="24">
        <f t="shared" si="21"/>
        <v>5</v>
      </c>
      <c r="H1126" s="24">
        <v>5000</v>
      </c>
      <c r="I1126">
        <v>2016</v>
      </c>
    </row>
    <row r="1127" spans="1:9">
      <c r="A1127" s="3" t="s">
        <v>842</v>
      </c>
      <c r="B1127" t="s">
        <v>663</v>
      </c>
      <c r="C1127" t="s">
        <v>302</v>
      </c>
      <c r="D1127" t="s">
        <v>51</v>
      </c>
      <c r="E1127" t="s">
        <v>330</v>
      </c>
      <c r="F1127" t="s">
        <v>3049</v>
      </c>
      <c r="G1127" s="24">
        <f t="shared" si="21"/>
        <v>5</v>
      </c>
      <c r="H1127" s="24">
        <v>5000</v>
      </c>
      <c r="I1127">
        <v>2016</v>
      </c>
    </row>
    <row r="1128" spans="1:9">
      <c r="A1128" s="3" t="s">
        <v>882</v>
      </c>
      <c r="B1128" t="s">
        <v>748</v>
      </c>
      <c r="C1128" t="s">
        <v>302</v>
      </c>
      <c r="D1128" t="s">
        <v>51</v>
      </c>
      <c r="E1128" t="s">
        <v>330</v>
      </c>
      <c r="F1128" t="s">
        <v>3049</v>
      </c>
      <c r="G1128" s="24">
        <f t="shared" si="21"/>
        <v>5</v>
      </c>
      <c r="H1128" s="24">
        <v>5000</v>
      </c>
      <c r="I1128">
        <v>2016</v>
      </c>
    </row>
    <row r="1129" spans="1:9">
      <c r="A1129" s="3" t="s">
        <v>905</v>
      </c>
      <c r="B1129" t="s">
        <v>727</v>
      </c>
      <c r="C1129" t="s">
        <v>302</v>
      </c>
      <c r="D1129" t="s">
        <v>51</v>
      </c>
      <c r="E1129" t="s">
        <v>330</v>
      </c>
      <c r="F1129" t="s">
        <v>3049</v>
      </c>
      <c r="G1129" s="24">
        <f t="shared" si="21"/>
        <v>5</v>
      </c>
      <c r="H1129" s="24">
        <v>5000</v>
      </c>
      <c r="I1129">
        <v>2016</v>
      </c>
    </row>
    <row r="1130" spans="1:9">
      <c r="A1130" s="3" t="s">
        <v>657</v>
      </c>
      <c r="B1130" t="s">
        <v>655</v>
      </c>
      <c r="C1130" t="s">
        <v>302</v>
      </c>
      <c r="D1130" t="s">
        <v>3</v>
      </c>
      <c r="E1130" t="s">
        <v>332</v>
      </c>
      <c r="G1130" s="24">
        <f t="shared" si="21"/>
        <v>1.7723076923076921E-2</v>
      </c>
      <c r="H1130" s="24">
        <v>17.723076923076921</v>
      </c>
      <c r="I1130">
        <v>2017</v>
      </c>
    </row>
    <row r="1131" spans="1:9">
      <c r="A1131" s="3" t="s">
        <v>658</v>
      </c>
      <c r="B1131" t="s">
        <v>655</v>
      </c>
      <c r="C1131" t="s">
        <v>302</v>
      </c>
      <c r="D1131" t="s">
        <v>3</v>
      </c>
      <c r="E1131" t="s">
        <v>332</v>
      </c>
      <c r="G1131" s="24">
        <f t="shared" si="21"/>
        <v>1.7723076923076921E-2</v>
      </c>
      <c r="H1131" s="24">
        <v>17.723076923076921</v>
      </c>
      <c r="I1131">
        <v>2017</v>
      </c>
    </row>
    <row r="1132" spans="1:9">
      <c r="A1132" s="3" t="s">
        <v>659</v>
      </c>
      <c r="B1132" t="s">
        <v>655</v>
      </c>
      <c r="C1132" t="s">
        <v>302</v>
      </c>
      <c r="D1132" t="s">
        <v>3</v>
      </c>
      <c r="E1132" t="s">
        <v>332</v>
      </c>
      <c r="G1132" s="24">
        <f t="shared" si="21"/>
        <v>1.7723076923076921E-2</v>
      </c>
      <c r="H1132" s="24">
        <v>17.723076923076921</v>
      </c>
      <c r="I1132">
        <v>2017</v>
      </c>
    </row>
    <row r="1133" spans="1:9">
      <c r="A1133" s="3" t="s">
        <v>660</v>
      </c>
      <c r="B1133" t="s">
        <v>655</v>
      </c>
      <c r="C1133" t="s">
        <v>302</v>
      </c>
      <c r="D1133" t="s">
        <v>3</v>
      </c>
      <c r="E1133" t="s">
        <v>332</v>
      </c>
      <c r="G1133" s="24">
        <f t="shared" si="21"/>
        <v>1.7723076923076921E-2</v>
      </c>
      <c r="H1133" s="24">
        <v>17.723076923076921</v>
      </c>
      <c r="I1133">
        <v>2017</v>
      </c>
    </row>
    <row r="1134" spans="1:9">
      <c r="A1134" s="3" t="s">
        <v>891</v>
      </c>
      <c r="B1134" t="s">
        <v>893</v>
      </c>
      <c r="C1134" t="s">
        <v>302</v>
      </c>
      <c r="D1134" t="s">
        <v>33</v>
      </c>
      <c r="E1134" t="s">
        <v>331</v>
      </c>
      <c r="F1134" t="s">
        <v>3084</v>
      </c>
      <c r="G1134" s="24">
        <f t="shared" si="21"/>
        <v>2.1999999999999999E-2</v>
      </c>
      <c r="H1134" s="24">
        <v>22</v>
      </c>
      <c r="I1134">
        <v>2017</v>
      </c>
    </row>
    <row r="1135" spans="1:9">
      <c r="A1135" s="3" t="s">
        <v>738</v>
      </c>
      <c r="B1135" t="s">
        <v>739</v>
      </c>
      <c r="C1135" t="s">
        <v>302</v>
      </c>
      <c r="D1135" t="s">
        <v>2</v>
      </c>
      <c r="E1135" t="s">
        <v>332</v>
      </c>
      <c r="G1135" s="24">
        <f t="shared" si="21"/>
        <v>2.769230769230769E-2</v>
      </c>
      <c r="H1135" s="24">
        <v>27.69230769230769</v>
      </c>
      <c r="I1135">
        <v>2017</v>
      </c>
    </row>
    <row r="1136" spans="1:9">
      <c r="A1136" s="3" t="s">
        <v>723</v>
      </c>
      <c r="B1136" t="s">
        <v>724</v>
      </c>
      <c r="C1136" t="s">
        <v>302</v>
      </c>
      <c r="D1136" t="s">
        <v>12</v>
      </c>
      <c r="E1136" t="s">
        <v>331</v>
      </c>
      <c r="F1136" t="s">
        <v>3062</v>
      </c>
      <c r="G1136" s="24">
        <f t="shared" si="21"/>
        <v>3.2307692307692308E-2</v>
      </c>
      <c r="H1136" s="24">
        <v>32.307692307692307</v>
      </c>
      <c r="I1136">
        <v>2017</v>
      </c>
    </row>
    <row r="1137" spans="1:9">
      <c r="A1137" s="3" t="s">
        <v>853</v>
      </c>
      <c r="B1137" t="s">
        <v>677</v>
      </c>
      <c r="C1137" t="s">
        <v>302</v>
      </c>
      <c r="D1137" t="s">
        <v>51</v>
      </c>
      <c r="E1137" t="s">
        <v>330</v>
      </c>
      <c r="F1137" t="s">
        <v>3079</v>
      </c>
      <c r="G1137" s="24">
        <f t="shared" si="21"/>
        <v>3.5999999999999997E-2</v>
      </c>
      <c r="H1137" s="24">
        <v>36</v>
      </c>
      <c r="I1137">
        <v>2017</v>
      </c>
    </row>
    <row r="1138" spans="1:9">
      <c r="A1138" s="3" t="s">
        <v>725</v>
      </c>
      <c r="B1138" t="s">
        <v>724</v>
      </c>
      <c r="C1138" t="s">
        <v>302</v>
      </c>
      <c r="D1138" t="s">
        <v>12</v>
      </c>
      <c r="E1138" t="s">
        <v>331</v>
      </c>
      <c r="F1138" t="s">
        <v>3062</v>
      </c>
      <c r="G1138" s="24">
        <f t="shared" si="21"/>
        <v>3.8769230769230764E-2</v>
      </c>
      <c r="H1138" s="24">
        <v>38.769230769230766</v>
      </c>
      <c r="I1138">
        <v>2017</v>
      </c>
    </row>
    <row r="1139" spans="1:9">
      <c r="A1139" s="3" t="s">
        <v>896</v>
      </c>
      <c r="B1139" t="s">
        <v>897</v>
      </c>
      <c r="C1139" t="s">
        <v>302</v>
      </c>
      <c r="D1139" t="s">
        <v>23</v>
      </c>
      <c r="E1139" t="s">
        <v>331</v>
      </c>
      <c r="F1139" t="s">
        <v>3086</v>
      </c>
      <c r="G1139" s="24">
        <f t="shared" si="21"/>
        <v>0.04</v>
      </c>
      <c r="H1139" s="24">
        <v>40</v>
      </c>
      <c r="I1139">
        <v>2017</v>
      </c>
    </row>
    <row r="1140" spans="1:9">
      <c r="A1140" s="3" t="s">
        <v>840</v>
      </c>
      <c r="B1140" t="s">
        <v>841</v>
      </c>
      <c r="C1140" t="s">
        <v>302</v>
      </c>
      <c r="D1140" t="s">
        <v>9</v>
      </c>
      <c r="E1140" t="s">
        <v>331</v>
      </c>
      <c r="G1140" s="24">
        <f t="shared" si="21"/>
        <v>6.1538461538461535E-2</v>
      </c>
      <c r="H1140" s="24">
        <v>61.538461538461533</v>
      </c>
      <c r="I1140">
        <v>2017</v>
      </c>
    </row>
    <row r="1141" spans="1:9">
      <c r="A1141" s="3" t="s">
        <v>954</v>
      </c>
      <c r="B1141" t="s">
        <v>955</v>
      </c>
      <c r="C1141" t="s">
        <v>302</v>
      </c>
      <c r="D1141" t="s">
        <v>34</v>
      </c>
      <c r="E1141" t="s">
        <v>331</v>
      </c>
      <c r="G1141" s="24">
        <f t="shared" si="21"/>
        <v>0.12461538461538461</v>
      </c>
      <c r="H1141" s="24">
        <v>124.61538461538461</v>
      </c>
      <c r="I1141">
        <v>2017</v>
      </c>
    </row>
    <row r="1142" spans="1:9">
      <c r="A1142" s="3" t="s">
        <v>3576</v>
      </c>
      <c r="B1142" t="s">
        <v>947</v>
      </c>
      <c r="C1142" t="s">
        <v>302</v>
      </c>
      <c r="D1142" t="s">
        <v>255</v>
      </c>
      <c r="E1142" t="s">
        <v>331</v>
      </c>
      <c r="F1142" t="s">
        <v>3086</v>
      </c>
      <c r="G1142" s="24">
        <f t="shared" si="21"/>
        <v>0.13784615384615384</v>
      </c>
      <c r="H1142" s="24">
        <v>137.84615384615384</v>
      </c>
      <c r="I1142">
        <v>2017</v>
      </c>
    </row>
    <row r="1143" spans="1:9">
      <c r="A1143" s="3" t="s">
        <v>721</v>
      </c>
      <c r="B1143" t="s">
        <v>722</v>
      </c>
      <c r="C1143" t="s">
        <v>302</v>
      </c>
      <c r="D1143" t="s">
        <v>9</v>
      </c>
      <c r="E1143" t="s">
        <v>331</v>
      </c>
      <c r="F1143" t="s">
        <v>3061</v>
      </c>
      <c r="G1143" s="24">
        <f t="shared" si="21"/>
        <v>0.16769230769230767</v>
      </c>
      <c r="H1143" s="24">
        <v>167.69230769230768</v>
      </c>
      <c r="I1143">
        <v>2017</v>
      </c>
    </row>
    <row r="1144" spans="1:9">
      <c r="A1144" s="3" t="s">
        <v>948</v>
      </c>
      <c r="B1144" t="s">
        <v>949</v>
      </c>
      <c r="C1144" t="s">
        <v>302</v>
      </c>
      <c r="D1144" t="s">
        <v>24</v>
      </c>
      <c r="E1144" t="s">
        <v>331</v>
      </c>
      <c r="F1144" t="s">
        <v>3086</v>
      </c>
      <c r="G1144" s="24">
        <f t="shared" si="21"/>
        <v>0.1792</v>
      </c>
      <c r="H1144" s="24">
        <v>179.2</v>
      </c>
      <c r="I1144">
        <v>2017</v>
      </c>
    </row>
    <row r="1145" spans="1:9">
      <c r="A1145" s="3" t="s">
        <v>833</v>
      </c>
      <c r="B1145" t="s">
        <v>705</v>
      </c>
      <c r="C1145" t="s">
        <v>302</v>
      </c>
      <c r="D1145" t="s">
        <v>51</v>
      </c>
      <c r="E1145" t="s">
        <v>330</v>
      </c>
      <c r="F1145" t="s">
        <v>3079</v>
      </c>
      <c r="G1145" s="24">
        <f t="shared" si="21"/>
        <v>0.2</v>
      </c>
      <c r="H1145" s="24">
        <v>200</v>
      </c>
      <c r="I1145">
        <v>2017</v>
      </c>
    </row>
    <row r="1146" spans="1:9">
      <c r="A1146" s="3" t="s">
        <v>856</v>
      </c>
      <c r="B1146" t="s">
        <v>857</v>
      </c>
      <c r="C1146" t="s">
        <v>302</v>
      </c>
      <c r="D1146" t="s">
        <v>51</v>
      </c>
      <c r="E1146" t="s">
        <v>330</v>
      </c>
      <c r="F1146" t="s">
        <v>3079</v>
      </c>
      <c r="G1146" s="24">
        <f t="shared" si="21"/>
        <v>0.25</v>
      </c>
      <c r="H1146" s="24">
        <v>250</v>
      </c>
      <c r="I1146">
        <v>2017</v>
      </c>
    </row>
    <row r="1147" spans="1:9">
      <c r="A1147" s="3" t="s">
        <v>864</v>
      </c>
      <c r="B1147" t="s">
        <v>865</v>
      </c>
      <c r="C1147" t="s">
        <v>302</v>
      </c>
      <c r="D1147" t="s">
        <v>22</v>
      </c>
      <c r="E1147" t="s">
        <v>331</v>
      </c>
      <c r="F1147" t="s">
        <v>3082</v>
      </c>
      <c r="G1147" s="24">
        <f t="shared" si="21"/>
        <v>0.25</v>
      </c>
      <c r="H1147" s="24">
        <v>250</v>
      </c>
      <c r="I1147">
        <v>2017</v>
      </c>
    </row>
    <row r="1148" spans="1:9">
      <c r="A1148" s="3" t="s">
        <v>799</v>
      </c>
      <c r="B1148" t="s">
        <v>800</v>
      </c>
      <c r="C1148" t="s">
        <v>302</v>
      </c>
      <c r="D1148" t="s">
        <v>798</v>
      </c>
      <c r="E1148" t="s">
        <v>333</v>
      </c>
      <c r="F1148" t="s">
        <v>3073</v>
      </c>
      <c r="G1148" s="24">
        <f t="shared" si="21"/>
        <v>0.28000000000000003</v>
      </c>
      <c r="H1148" s="24">
        <v>280</v>
      </c>
      <c r="I1148">
        <v>2017</v>
      </c>
    </row>
    <row r="1149" spans="1:9">
      <c r="A1149" s="3" t="s">
        <v>867</v>
      </c>
      <c r="B1149" t="s">
        <v>868</v>
      </c>
      <c r="C1149" t="s">
        <v>302</v>
      </c>
      <c r="D1149" t="s">
        <v>51</v>
      </c>
      <c r="E1149" t="s">
        <v>330</v>
      </c>
      <c r="F1149" t="s">
        <v>3049</v>
      </c>
      <c r="G1149" s="24">
        <f t="shared" si="21"/>
        <v>0.7</v>
      </c>
      <c r="H1149" s="24">
        <v>700</v>
      </c>
      <c r="I1149">
        <v>2017</v>
      </c>
    </row>
    <row r="1150" spans="1:9">
      <c r="A1150" s="3" t="s">
        <v>672</v>
      </c>
      <c r="B1150" t="s">
        <v>673</v>
      </c>
      <c r="C1150" t="s">
        <v>302</v>
      </c>
      <c r="D1150" t="s">
        <v>51</v>
      </c>
      <c r="E1150" t="s">
        <v>330</v>
      </c>
      <c r="F1150" t="s">
        <v>3049</v>
      </c>
      <c r="G1150" s="24">
        <f t="shared" si="21"/>
        <v>2</v>
      </c>
      <c r="H1150" s="24">
        <v>2000</v>
      </c>
      <c r="I1150">
        <v>2017</v>
      </c>
    </row>
    <row r="1151" spans="1:9">
      <c r="A1151" s="3" t="s">
        <v>706</v>
      </c>
      <c r="B1151" t="s">
        <v>707</v>
      </c>
      <c r="C1151" t="s">
        <v>302</v>
      </c>
      <c r="D1151" t="s">
        <v>51</v>
      </c>
      <c r="E1151" t="s">
        <v>330</v>
      </c>
      <c r="F1151" t="s">
        <v>3049</v>
      </c>
      <c r="G1151" s="24">
        <f t="shared" si="21"/>
        <v>2</v>
      </c>
      <c r="H1151" s="24">
        <v>2000</v>
      </c>
      <c r="I1151">
        <v>2017</v>
      </c>
    </row>
    <row r="1152" spans="1:9">
      <c r="A1152" s="3" t="s">
        <v>717</v>
      </c>
      <c r="B1152" t="s">
        <v>718</v>
      </c>
      <c r="C1152" t="s">
        <v>302</v>
      </c>
      <c r="D1152" t="s">
        <v>51</v>
      </c>
      <c r="E1152" t="s">
        <v>330</v>
      </c>
      <c r="F1152" t="s">
        <v>3049</v>
      </c>
      <c r="G1152" s="24">
        <f t="shared" si="21"/>
        <v>2</v>
      </c>
      <c r="H1152" s="24">
        <v>2000</v>
      </c>
      <c r="I1152">
        <v>2017</v>
      </c>
    </row>
    <row r="1153" spans="1:9">
      <c r="A1153" s="3" t="s">
        <v>862</v>
      </c>
      <c r="B1153" t="s">
        <v>863</v>
      </c>
      <c r="C1153" t="s">
        <v>302</v>
      </c>
      <c r="D1153" t="s">
        <v>51</v>
      </c>
      <c r="E1153" t="s">
        <v>330</v>
      </c>
      <c r="F1153" t="s">
        <v>3049</v>
      </c>
      <c r="G1153" s="24">
        <f t="shared" si="21"/>
        <v>2</v>
      </c>
      <c r="H1153" s="24">
        <v>2000</v>
      </c>
      <c r="I1153">
        <v>2017</v>
      </c>
    </row>
    <row r="1154" spans="1:9">
      <c r="A1154" s="3" t="s">
        <v>900</v>
      </c>
      <c r="B1154" t="s">
        <v>901</v>
      </c>
      <c r="C1154" t="s">
        <v>302</v>
      </c>
      <c r="D1154" t="s">
        <v>51</v>
      </c>
      <c r="E1154" t="s">
        <v>330</v>
      </c>
      <c r="F1154" t="s">
        <v>3049</v>
      </c>
      <c r="G1154" s="24">
        <f t="shared" ref="G1154:G1217" si="22">H1154/1000</f>
        <v>2</v>
      </c>
      <c r="H1154" s="24">
        <v>2000</v>
      </c>
      <c r="I1154">
        <v>2017</v>
      </c>
    </row>
    <row r="1155" spans="1:9">
      <c r="A1155" s="3" t="s">
        <v>927</v>
      </c>
      <c r="B1155" t="s">
        <v>781</v>
      </c>
      <c r="C1155" t="s">
        <v>302</v>
      </c>
      <c r="D1155" t="s">
        <v>51</v>
      </c>
      <c r="E1155" t="s">
        <v>330</v>
      </c>
      <c r="F1155" t="s">
        <v>3048</v>
      </c>
      <c r="G1155" s="24">
        <f t="shared" si="22"/>
        <v>2.2000000000000002</v>
      </c>
      <c r="H1155" s="24">
        <v>2200</v>
      </c>
      <c r="I1155">
        <v>2017</v>
      </c>
    </row>
    <row r="1156" spans="1:9">
      <c r="A1156" s="3" t="s">
        <v>929</v>
      </c>
      <c r="B1156" t="s">
        <v>663</v>
      </c>
      <c r="C1156" t="s">
        <v>302</v>
      </c>
      <c r="D1156" t="s">
        <v>51</v>
      </c>
      <c r="E1156" t="s">
        <v>330</v>
      </c>
      <c r="F1156" t="s">
        <v>3057</v>
      </c>
      <c r="G1156" s="24">
        <f t="shared" si="22"/>
        <v>2.7</v>
      </c>
      <c r="H1156" s="24">
        <v>2700</v>
      </c>
      <c r="I1156">
        <v>2017</v>
      </c>
    </row>
    <row r="1157" spans="1:9">
      <c r="A1157" s="3" t="s">
        <v>735</v>
      </c>
      <c r="B1157" t="s">
        <v>736</v>
      </c>
      <c r="C1157" t="s">
        <v>302</v>
      </c>
      <c r="D1157" t="s">
        <v>51</v>
      </c>
      <c r="E1157" t="s">
        <v>330</v>
      </c>
      <c r="F1157" t="s">
        <v>3049</v>
      </c>
      <c r="G1157" s="24">
        <f t="shared" si="22"/>
        <v>3</v>
      </c>
      <c r="H1157" s="24">
        <v>3000</v>
      </c>
      <c r="I1157">
        <v>2017</v>
      </c>
    </row>
    <row r="1158" spans="1:9">
      <c r="A1158" s="3" t="s">
        <v>754</v>
      </c>
      <c r="B1158" t="s">
        <v>755</v>
      </c>
      <c r="C1158" t="s">
        <v>302</v>
      </c>
      <c r="D1158" t="s">
        <v>51</v>
      </c>
      <c r="E1158" t="s">
        <v>330</v>
      </c>
      <c r="F1158" t="s">
        <v>3067</v>
      </c>
      <c r="G1158" s="24">
        <f t="shared" si="22"/>
        <v>3</v>
      </c>
      <c r="H1158" s="24">
        <v>3000</v>
      </c>
      <c r="I1158">
        <v>2017</v>
      </c>
    </row>
    <row r="1159" spans="1:9">
      <c r="A1159" s="3" t="s">
        <v>756</v>
      </c>
      <c r="B1159" t="s">
        <v>677</v>
      </c>
      <c r="C1159" t="s">
        <v>302</v>
      </c>
      <c r="D1159" t="s">
        <v>51</v>
      </c>
      <c r="E1159" t="s">
        <v>330</v>
      </c>
      <c r="F1159" t="s">
        <v>3049</v>
      </c>
      <c r="G1159" s="24">
        <f t="shared" si="22"/>
        <v>3</v>
      </c>
      <c r="H1159" s="24">
        <v>3000</v>
      </c>
      <c r="I1159">
        <v>2017</v>
      </c>
    </row>
    <row r="1160" spans="1:9">
      <c r="A1160" s="3" t="s">
        <v>772</v>
      </c>
      <c r="B1160" t="s">
        <v>689</v>
      </c>
      <c r="C1160" t="s">
        <v>302</v>
      </c>
      <c r="D1160" t="s">
        <v>51</v>
      </c>
      <c r="E1160" t="s">
        <v>330</v>
      </c>
      <c r="F1160" t="s">
        <v>3054</v>
      </c>
      <c r="G1160" s="24">
        <f t="shared" si="22"/>
        <v>3</v>
      </c>
      <c r="H1160" s="24">
        <v>3000</v>
      </c>
      <c r="I1160">
        <v>2017</v>
      </c>
    </row>
    <row r="1161" spans="1:9">
      <c r="A1161" s="3" t="s">
        <v>789</v>
      </c>
      <c r="B1161" t="s">
        <v>790</v>
      </c>
      <c r="C1161" t="s">
        <v>302</v>
      </c>
      <c r="D1161" t="s">
        <v>51</v>
      </c>
      <c r="E1161" t="s">
        <v>330</v>
      </c>
      <c r="F1161" t="s">
        <v>3050</v>
      </c>
      <c r="G1161" s="24">
        <f t="shared" si="22"/>
        <v>3</v>
      </c>
      <c r="H1161" s="24">
        <v>3000</v>
      </c>
      <c r="I1161">
        <v>2017</v>
      </c>
    </row>
    <row r="1162" spans="1:9">
      <c r="A1162" s="3" t="s">
        <v>808</v>
      </c>
      <c r="B1162" t="s">
        <v>809</v>
      </c>
      <c r="C1162" t="s">
        <v>302</v>
      </c>
      <c r="D1162" t="s">
        <v>51</v>
      </c>
      <c r="E1162" t="s">
        <v>330</v>
      </c>
      <c r="F1162" t="s">
        <v>3049</v>
      </c>
      <c r="G1162" s="24">
        <f t="shared" si="22"/>
        <v>3</v>
      </c>
      <c r="H1162" s="24">
        <v>3000</v>
      </c>
      <c r="I1162">
        <v>2017</v>
      </c>
    </row>
    <row r="1163" spans="1:9">
      <c r="A1163" s="3" t="s">
        <v>827</v>
      </c>
      <c r="B1163" t="s">
        <v>828</v>
      </c>
      <c r="C1163" t="s">
        <v>302</v>
      </c>
      <c r="D1163" t="s">
        <v>51</v>
      </c>
      <c r="E1163" t="s">
        <v>330</v>
      </c>
      <c r="F1163" t="s">
        <v>3049</v>
      </c>
      <c r="G1163" s="24">
        <f t="shared" si="22"/>
        <v>3</v>
      </c>
      <c r="H1163" s="24">
        <v>3000</v>
      </c>
      <c r="I1163">
        <v>2017</v>
      </c>
    </row>
    <row r="1164" spans="1:9">
      <c r="A1164" s="3" t="s">
        <v>859</v>
      </c>
      <c r="B1164" t="s">
        <v>781</v>
      </c>
      <c r="C1164" t="s">
        <v>302</v>
      </c>
      <c r="D1164" t="s">
        <v>51</v>
      </c>
      <c r="E1164" t="s">
        <v>330</v>
      </c>
      <c r="F1164" t="s">
        <v>3049</v>
      </c>
      <c r="G1164" s="24">
        <f t="shared" si="22"/>
        <v>3</v>
      </c>
      <c r="H1164" s="24">
        <v>3000</v>
      </c>
      <c r="I1164">
        <v>2017</v>
      </c>
    </row>
    <row r="1165" spans="1:9">
      <c r="A1165" s="3" t="s">
        <v>870</v>
      </c>
      <c r="B1165" t="s">
        <v>734</v>
      </c>
      <c r="C1165" t="s">
        <v>302</v>
      </c>
      <c r="D1165" t="s">
        <v>51</v>
      </c>
      <c r="E1165" t="s">
        <v>330</v>
      </c>
      <c r="F1165" t="s">
        <v>3047</v>
      </c>
      <c r="G1165" s="24">
        <f t="shared" si="22"/>
        <v>3</v>
      </c>
      <c r="H1165" s="24">
        <v>3000</v>
      </c>
      <c r="I1165">
        <v>2017</v>
      </c>
    </row>
    <row r="1166" spans="1:9">
      <c r="A1166" s="3" t="s">
        <v>904</v>
      </c>
      <c r="B1166" t="s">
        <v>653</v>
      </c>
      <c r="C1166" t="s">
        <v>302</v>
      </c>
      <c r="D1166" t="s">
        <v>51</v>
      </c>
      <c r="E1166" t="s">
        <v>330</v>
      </c>
      <c r="F1166" t="s">
        <v>3054</v>
      </c>
      <c r="G1166" s="24">
        <f t="shared" si="22"/>
        <v>3</v>
      </c>
      <c r="H1166" s="24">
        <v>3000</v>
      </c>
      <c r="I1166">
        <v>2017</v>
      </c>
    </row>
    <row r="1167" spans="1:9">
      <c r="A1167" s="3" t="s">
        <v>926</v>
      </c>
      <c r="B1167" t="s">
        <v>926</v>
      </c>
      <c r="C1167" t="s">
        <v>302</v>
      </c>
      <c r="D1167" t="s">
        <v>51</v>
      </c>
      <c r="E1167" t="s">
        <v>330</v>
      </c>
      <c r="F1167" t="s">
        <v>3057</v>
      </c>
      <c r="G1167" s="24">
        <f t="shared" si="22"/>
        <v>3</v>
      </c>
      <c r="H1167" s="24">
        <v>3000</v>
      </c>
      <c r="I1167">
        <v>2017</v>
      </c>
    </row>
    <row r="1168" spans="1:9">
      <c r="A1168" s="3" t="s">
        <v>702</v>
      </c>
      <c r="B1168" t="s">
        <v>703</v>
      </c>
      <c r="C1168" t="s">
        <v>302</v>
      </c>
      <c r="D1168" t="s">
        <v>51</v>
      </c>
      <c r="E1168" t="s">
        <v>330</v>
      </c>
      <c r="F1168" t="s">
        <v>3053</v>
      </c>
      <c r="G1168" s="24">
        <f t="shared" si="22"/>
        <v>3.4</v>
      </c>
      <c r="H1168" s="24">
        <v>3400</v>
      </c>
      <c r="I1168">
        <v>2017</v>
      </c>
    </row>
    <row r="1169" spans="1:9">
      <c r="A1169" s="3" t="s">
        <v>744</v>
      </c>
      <c r="B1169" t="s">
        <v>745</v>
      </c>
      <c r="C1169" t="s">
        <v>302</v>
      </c>
      <c r="D1169" t="s">
        <v>51</v>
      </c>
      <c r="E1169" t="s">
        <v>330</v>
      </c>
      <c r="F1169" t="s">
        <v>3048</v>
      </c>
      <c r="G1169" s="24">
        <f t="shared" si="22"/>
        <v>3.89</v>
      </c>
      <c r="H1169" s="24">
        <v>3890</v>
      </c>
      <c r="I1169">
        <v>2017</v>
      </c>
    </row>
    <row r="1170" spans="1:9">
      <c r="A1170" s="3" t="s">
        <v>678</v>
      </c>
      <c r="B1170" t="s">
        <v>679</v>
      </c>
      <c r="C1170" t="s">
        <v>302</v>
      </c>
      <c r="D1170" t="s">
        <v>51</v>
      </c>
      <c r="E1170" t="s">
        <v>330</v>
      </c>
      <c r="F1170" t="s">
        <v>3049</v>
      </c>
      <c r="G1170" s="24">
        <f t="shared" si="22"/>
        <v>4</v>
      </c>
      <c r="H1170" s="24">
        <v>4000</v>
      </c>
      <c r="I1170">
        <v>2017</v>
      </c>
    </row>
    <row r="1171" spans="1:9">
      <c r="A1171" s="3" t="s">
        <v>816</v>
      </c>
      <c r="B1171" t="s">
        <v>817</v>
      </c>
      <c r="C1171" t="s">
        <v>302</v>
      </c>
      <c r="D1171" t="s">
        <v>51</v>
      </c>
      <c r="E1171" t="s">
        <v>330</v>
      </c>
      <c r="F1171" t="s">
        <v>3068</v>
      </c>
      <c r="G1171" s="24">
        <f t="shared" si="22"/>
        <v>4</v>
      </c>
      <c r="H1171" s="24">
        <v>4000</v>
      </c>
      <c r="I1171">
        <v>2017</v>
      </c>
    </row>
    <row r="1172" spans="1:9">
      <c r="A1172" s="3" t="s">
        <v>866</v>
      </c>
      <c r="B1172" t="s">
        <v>866</v>
      </c>
      <c r="C1172" t="s">
        <v>302</v>
      </c>
      <c r="D1172" t="s">
        <v>51</v>
      </c>
      <c r="E1172" t="s">
        <v>330</v>
      </c>
      <c r="F1172" t="s">
        <v>3057</v>
      </c>
      <c r="G1172" s="24">
        <f t="shared" si="22"/>
        <v>4</v>
      </c>
      <c r="H1172" s="24">
        <v>4000</v>
      </c>
      <c r="I1172">
        <v>2017</v>
      </c>
    </row>
    <row r="1173" spans="1:9">
      <c r="A1173" s="3" t="s">
        <v>773</v>
      </c>
      <c r="B1173" t="s">
        <v>774</v>
      </c>
      <c r="C1173" t="s">
        <v>302</v>
      </c>
      <c r="D1173" t="s">
        <v>51</v>
      </c>
      <c r="E1173" t="s">
        <v>330</v>
      </c>
      <c r="F1173" t="s">
        <v>3047</v>
      </c>
      <c r="G1173" s="24">
        <f t="shared" si="22"/>
        <v>4.3600000000000003</v>
      </c>
      <c r="H1173" s="24">
        <v>4360</v>
      </c>
      <c r="I1173">
        <v>2017</v>
      </c>
    </row>
    <row r="1174" spans="1:9">
      <c r="A1174" s="3" t="s">
        <v>733</v>
      </c>
      <c r="B1174" t="s">
        <v>734</v>
      </c>
      <c r="C1174" t="s">
        <v>302</v>
      </c>
      <c r="D1174" t="s">
        <v>51</v>
      </c>
      <c r="E1174" t="s">
        <v>330</v>
      </c>
      <c r="F1174" t="s">
        <v>3047</v>
      </c>
      <c r="G1174" s="24">
        <f t="shared" si="22"/>
        <v>4.7</v>
      </c>
      <c r="H1174" s="24">
        <v>4700</v>
      </c>
      <c r="I1174">
        <v>2017</v>
      </c>
    </row>
    <row r="1175" spans="1:9">
      <c r="A1175" s="3" t="s">
        <v>799</v>
      </c>
      <c r="B1175" t="s">
        <v>800</v>
      </c>
      <c r="C1175" t="s">
        <v>302</v>
      </c>
      <c r="D1175" t="s">
        <v>801</v>
      </c>
      <c r="E1175" t="s">
        <v>333</v>
      </c>
      <c r="F1175" t="s">
        <v>3073</v>
      </c>
      <c r="G1175" s="24">
        <f t="shared" si="22"/>
        <v>4.72</v>
      </c>
      <c r="H1175" s="24">
        <v>4720</v>
      </c>
      <c r="I1175">
        <v>2017</v>
      </c>
    </row>
    <row r="1176" spans="1:9">
      <c r="A1176" s="3" t="s">
        <v>780</v>
      </c>
      <c r="B1176" t="s">
        <v>781</v>
      </c>
      <c r="C1176" t="s">
        <v>302</v>
      </c>
      <c r="D1176" t="s">
        <v>51</v>
      </c>
      <c r="E1176" t="s">
        <v>330</v>
      </c>
      <c r="F1176" t="s">
        <v>3048</v>
      </c>
      <c r="G1176" s="24">
        <f t="shared" si="22"/>
        <v>4.8600000000000003</v>
      </c>
      <c r="H1176" s="24">
        <v>4860</v>
      </c>
      <c r="I1176">
        <v>2017</v>
      </c>
    </row>
    <row r="1177" spans="1:9">
      <c r="A1177" s="3" t="s">
        <v>804</v>
      </c>
      <c r="B1177" t="s">
        <v>805</v>
      </c>
      <c r="C1177" t="s">
        <v>302</v>
      </c>
      <c r="D1177" t="s">
        <v>51</v>
      </c>
      <c r="E1177" t="s">
        <v>330</v>
      </c>
      <c r="F1177" t="s">
        <v>3048</v>
      </c>
      <c r="G1177" s="24">
        <f t="shared" si="22"/>
        <v>4.8600000000000003</v>
      </c>
      <c r="H1177" s="24">
        <v>4860</v>
      </c>
      <c r="I1177">
        <v>2017</v>
      </c>
    </row>
    <row r="1178" spans="1:9">
      <c r="A1178" s="3" t="s">
        <v>873</v>
      </c>
      <c r="B1178" t="s">
        <v>751</v>
      </c>
      <c r="C1178" t="s">
        <v>302</v>
      </c>
      <c r="D1178" t="s">
        <v>51</v>
      </c>
      <c r="E1178" t="s">
        <v>330</v>
      </c>
      <c r="F1178" t="s">
        <v>3055</v>
      </c>
      <c r="G1178" s="24">
        <f t="shared" si="22"/>
        <v>4.8600000000000003</v>
      </c>
      <c r="H1178" s="24">
        <v>4860</v>
      </c>
      <c r="I1178">
        <v>2017</v>
      </c>
    </row>
    <row r="1179" spans="1:9">
      <c r="A1179" s="3" t="s">
        <v>662</v>
      </c>
      <c r="B1179" t="s">
        <v>663</v>
      </c>
      <c r="C1179" t="s">
        <v>302</v>
      </c>
      <c r="D1179" t="s">
        <v>51</v>
      </c>
      <c r="E1179" t="s">
        <v>330</v>
      </c>
      <c r="F1179" t="s">
        <v>3047</v>
      </c>
      <c r="G1179" s="24">
        <f t="shared" si="22"/>
        <v>4.95</v>
      </c>
      <c r="H1179" s="24">
        <v>4950</v>
      </c>
      <c r="I1179">
        <v>2017</v>
      </c>
    </row>
    <row r="1180" spans="1:9">
      <c r="A1180" s="3" t="s">
        <v>668</v>
      </c>
      <c r="B1180" t="s">
        <v>669</v>
      </c>
      <c r="C1180" t="s">
        <v>302</v>
      </c>
      <c r="D1180" t="s">
        <v>51</v>
      </c>
      <c r="E1180" t="s">
        <v>330</v>
      </c>
      <c r="F1180" t="s">
        <v>3049</v>
      </c>
      <c r="G1180" s="24">
        <f t="shared" si="22"/>
        <v>5</v>
      </c>
      <c r="H1180" s="24">
        <v>5000</v>
      </c>
      <c r="I1180">
        <v>2017</v>
      </c>
    </row>
    <row r="1181" spans="1:9">
      <c r="A1181" s="3" t="s">
        <v>682</v>
      </c>
      <c r="B1181" t="s">
        <v>683</v>
      </c>
      <c r="C1181" t="s">
        <v>302</v>
      </c>
      <c r="D1181" t="s">
        <v>51</v>
      </c>
      <c r="E1181" t="s">
        <v>330</v>
      </c>
      <c r="F1181" t="s">
        <v>3052</v>
      </c>
      <c r="G1181" s="24">
        <f t="shared" si="22"/>
        <v>5</v>
      </c>
      <c r="H1181" s="24">
        <v>5000</v>
      </c>
      <c r="I1181">
        <v>2017</v>
      </c>
    </row>
    <row r="1182" spans="1:9">
      <c r="A1182" s="3" t="s">
        <v>692</v>
      </c>
      <c r="B1182" t="s">
        <v>693</v>
      </c>
      <c r="C1182" t="s">
        <v>302</v>
      </c>
      <c r="D1182" t="s">
        <v>51</v>
      </c>
      <c r="E1182" t="s">
        <v>330</v>
      </c>
      <c r="F1182" t="s">
        <v>3054</v>
      </c>
      <c r="G1182" s="24">
        <f t="shared" si="22"/>
        <v>5</v>
      </c>
      <c r="H1182" s="24">
        <v>5000</v>
      </c>
      <c r="I1182">
        <v>2017</v>
      </c>
    </row>
    <row r="1183" spans="1:9">
      <c r="A1183" s="3" t="s">
        <v>698</v>
      </c>
      <c r="B1183" t="s">
        <v>698</v>
      </c>
      <c r="C1183" t="s">
        <v>302</v>
      </c>
      <c r="D1183" t="s">
        <v>51</v>
      </c>
      <c r="E1183" t="s">
        <v>330</v>
      </c>
      <c r="F1183" t="s">
        <v>3057</v>
      </c>
      <c r="G1183" s="24">
        <f t="shared" si="22"/>
        <v>5</v>
      </c>
      <c r="H1183" s="24">
        <v>5000</v>
      </c>
      <c r="I1183">
        <v>2017</v>
      </c>
    </row>
    <row r="1184" spans="1:9">
      <c r="A1184" s="3" t="s">
        <v>708</v>
      </c>
      <c r="B1184" t="s">
        <v>709</v>
      </c>
      <c r="C1184" t="s">
        <v>302</v>
      </c>
      <c r="D1184" t="s">
        <v>51</v>
      </c>
      <c r="E1184" t="s">
        <v>330</v>
      </c>
      <c r="F1184" t="s">
        <v>3049</v>
      </c>
      <c r="G1184" s="24">
        <f t="shared" si="22"/>
        <v>5</v>
      </c>
      <c r="H1184" s="24">
        <v>5000</v>
      </c>
      <c r="I1184">
        <v>2017</v>
      </c>
    </row>
    <row r="1185" spans="1:9">
      <c r="A1185" s="3" t="s">
        <v>740</v>
      </c>
      <c r="B1185" t="s">
        <v>741</v>
      </c>
      <c r="C1185" t="s">
        <v>302</v>
      </c>
      <c r="D1185" t="s">
        <v>51</v>
      </c>
      <c r="E1185" t="s">
        <v>330</v>
      </c>
      <c r="F1185" t="s">
        <v>3057</v>
      </c>
      <c r="G1185" s="24">
        <f t="shared" si="22"/>
        <v>5</v>
      </c>
      <c r="H1185" s="24">
        <v>5000</v>
      </c>
      <c r="I1185">
        <v>2017</v>
      </c>
    </row>
    <row r="1186" spans="1:9">
      <c r="A1186" s="3" t="s">
        <v>742</v>
      </c>
      <c r="B1186" t="s">
        <v>741</v>
      </c>
      <c r="C1186" t="s">
        <v>302</v>
      </c>
      <c r="D1186" t="s">
        <v>51</v>
      </c>
      <c r="E1186" t="s">
        <v>330</v>
      </c>
      <c r="F1186" t="s">
        <v>3050</v>
      </c>
      <c r="G1186" s="24">
        <f t="shared" si="22"/>
        <v>5</v>
      </c>
      <c r="H1186" s="24">
        <v>5000</v>
      </c>
      <c r="I1186">
        <v>2017</v>
      </c>
    </row>
    <row r="1187" spans="1:9">
      <c r="A1187" s="3" t="s">
        <v>747</v>
      </c>
      <c r="B1187" t="s">
        <v>748</v>
      </c>
      <c r="C1187" t="s">
        <v>302</v>
      </c>
      <c r="D1187" t="s">
        <v>51</v>
      </c>
      <c r="E1187" t="s">
        <v>330</v>
      </c>
      <c r="F1187" t="s">
        <v>3065</v>
      </c>
      <c r="G1187" s="24">
        <f t="shared" si="22"/>
        <v>5</v>
      </c>
      <c r="H1187" s="24">
        <v>5000</v>
      </c>
      <c r="I1187">
        <v>2017</v>
      </c>
    </row>
    <row r="1188" spans="1:9">
      <c r="A1188" s="3" t="s">
        <v>749</v>
      </c>
      <c r="B1188" t="s">
        <v>749</v>
      </c>
      <c r="C1188" t="s">
        <v>302</v>
      </c>
      <c r="D1188" t="s">
        <v>51</v>
      </c>
      <c r="E1188" t="s">
        <v>330</v>
      </c>
      <c r="F1188" t="s">
        <v>3057</v>
      </c>
      <c r="G1188" s="24">
        <f t="shared" si="22"/>
        <v>5</v>
      </c>
      <c r="H1188" s="24">
        <v>5000</v>
      </c>
      <c r="I1188">
        <v>2017</v>
      </c>
    </row>
    <row r="1189" spans="1:9">
      <c r="A1189" s="3" t="s">
        <v>752</v>
      </c>
      <c r="B1189" t="s">
        <v>677</v>
      </c>
      <c r="C1189" t="s">
        <v>302</v>
      </c>
      <c r="D1189" t="s">
        <v>51</v>
      </c>
      <c r="E1189" t="s">
        <v>330</v>
      </c>
      <c r="F1189" t="s">
        <v>3057</v>
      </c>
      <c r="G1189" s="24">
        <f t="shared" si="22"/>
        <v>5</v>
      </c>
      <c r="H1189" s="24">
        <v>5000</v>
      </c>
      <c r="I1189">
        <v>2017</v>
      </c>
    </row>
    <row r="1190" spans="1:9">
      <c r="A1190" s="3" t="s">
        <v>758</v>
      </c>
      <c r="B1190" t="s">
        <v>720</v>
      </c>
      <c r="C1190" t="s">
        <v>302</v>
      </c>
      <c r="D1190" t="s">
        <v>51</v>
      </c>
      <c r="E1190" t="s">
        <v>330</v>
      </c>
      <c r="F1190" t="s">
        <v>3068</v>
      </c>
      <c r="G1190" s="24">
        <f t="shared" si="22"/>
        <v>5</v>
      </c>
      <c r="H1190" s="24">
        <v>5000</v>
      </c>
      <c r="I1190">
        <v>2017</v>
      </c>
    </row>
    <row r="1191" spans="1:9">
      <c r="A1191" s="3" t="s">
        <v>766</v>
      </c>
      <c r="B1191" t="s">
        <v>767</v>
      </c>
      <c r="C1191" t="s">
        <v>302</v>
      </c>
      <c r="D1191" t="s">
        <v>51</v>
      </c>
      <c r="E1191" t="s">
        <v>330</v>
      </c>
      <c r="F1191" t="s">
        <v>3054</v>
      </c>
      <c r="G1191" s="24">
        <f t="shared" si="22"/>
        <v>5</v>
      </c>
      <c r="H1191" s="24">
        <v>5000</v>
      </c>
      <c r="I1191">
        <v>2017</v>
      </c>
    </row>
    <row r="1192" spans="1:9">
      <c r="A1192" s="3" t="s">
        <v>770</v>
      </c>
      <c r="B1192" t="s">
        <v>771</v>
      </c>
      <c r="C1192" t="s">
        <v>302</v>
      </c>
      <c r="D1192" t="s">
        <v>51</v>
      </c>
      <c r="E1192" t="s">
        <v>330</v>
      </c>
      <c r="F1192" t="s">
        <v>3070</v>
      </c>
      <c r="G1192" s="24">
        <f t="shared" si="22"/>
        <v>5</v>
      </c>
      <c r="H1192" s="24">
        <v>5000</v>
      </c>
      <c r="I1192">
        <v>2017</v>
      </c>
    </row>
    <row r="1193" spans="1:9">
      <c r="A1193" s="3" t="s">
        <v>778</v>
      </c>
      <c r="B1193" t="s">
        <v>779</v>
      </c>
      <c r="C1193" t="s">
        <v>302</v>
      </c>
      <c r="D1193" t="s">
        <v>51</v>
      </c>
      <c r="E1193" t="s">
        <v>330</v>
      </c>
      <c r="F1193" t="s">
        <v>3057</v>
      </c>
      <c r="G1193" s="24">
        <f t="shared" si="22"/>
        <v>5</v>
      </c>
      <c r="H1193" s="24">
        <v>5000</v>
      </c>
      <c r="I1193">
        <v>2017</v>
      </c>
    </row>
    <row r="1194" spans="1:9">
      <c r="A1194" s="3" t="s">
        <v>787</v>
      </c>
      <c r="B1194" t="s">
        <v>788</v>
      </c>
      <c r="C1194" t="s">
        <v>302</v>
      </c>
      <c r="D1194" t="s">
        <v>51</v>
      </c>
      <c r="E1194" t="s">
        <v>330</v>
      </c>
      <c r="F1194" t="s">
        <v>3050</v>
      </c>
      <c r="G1194" s="24">
        <f t="shared" si="22"/>
        <v>5</v>
      </c>
      <c r="H1194" s="24">
        <v>5000</v>
      </c>
      <c r="I1194">
        <v>2017</v>
      </c>
    </row>
    <row r="1195" spans="1:9">
      <c r="A1195" s="3" t="s">
        <v>793</v>
      </c>
      <c r="B1195" t="s">
        <v>755</v>
      </c>
      <c r="C1195" t="s">
        <v>302</v>
      </c>
      <c r="D1195" t="s">
        <v>51</v>
      </c>
      <c r="E1195" t="s">
        <v>330</v>
      </c>
      <c r="F1195" t="s">
        <v>3068</v>
      </c>
      <c r="G1195" s="24">
        <f t="shared" si="22"/>
        <v>5</v>
      </c>
      <c r="H1195" s="24">
        <v>5000</v>
      </c>
      <c r="I1195">
        <v>2017</v>
      </c>
    </row>
    <row r="1196" spans="1:9">
      <c r="A1196" s="3" t="s">
        <v>837</v>
      </c>
      <c r="B1196" t="s">
        <v>774</v>
      </c>
      <c r="C1196" t="s">
        <v>302</v>
      </c>
      <c r="D1196" t="s">
        <v>51</v>
      </c>
      <c r="E1196" t="s">
        <v>330</v>
      </c>
      <c r="F1196" t="s">
        <v>3068</v>
      </c>
      <c r="G1196" s="24">
        <f t="shared" si="22"/>
        <v>5</v>
      </c>
      <c r="H1196" s="24">
        <v>5000</v>
      </c>
      <c r="I1196">
        <v>2017</v>
      </c>
    </row>
    <row r="1197" spans="1:9">
      <c r="A1197" s="3" t="s">
        <v>843</v>
      </c>
      <c r="B1197" t="s">
        <v>663</v>
      </c>
      <c r="C1197" t="s">
        <v>302</v>
      </c>
      <c r="D1197" t="s">
        <v>51</v>
      </c>
      <c r="E1197" t="s">
        <v>330</v>
      </c>
      <c r="F1197" t="s">
        <v>3057</v>
      </c>
      <c r="G1197" s="24">
        <f t="shared" si="22"/>
        <v>5</v>
      </c>
      <c r="H1197" s="24">
        <v>5000</v>
      </c>
      <c r="I1197">
        <v>2017</v>
      </c>
    </row>
    <row r="1198" spans="1:9">
      <c r="A1198" s="3" t="s">
        <v>860</v>
      </c>
      <c r="B1198" t="s">
        <v>861</v>
      </c>
      <c r="C1198" t="s">
        <v>302</v>
      </c>
      <c r="D1198" t="s">
        <v>51</v>
      </c>
      <c r="E1198" t="s">
        <v>330</v>
      </c>
      <c r="F1198" t="s">
        <v>3049</v>
      </c>
      <c r="G1198" s="24">
        <f t="shared" si="22"/>
        <v>5</v>
      </c>
      <c r="H1198" s="24">
        <v>5000</v>
      </c>
      <c r="I1198">
        <v>2017</v>
      </c>
    </row>
    <row r="1199" spans="1:9">
      <c r="A1199" s="3" t="s">
        <v>876</v>
      </c>
      <c r="B1199" t="s">
        <v>877</v>
      </c>
      <c r="C1199" t="s">
        <v>302</v>
      </c>
      <c r="D1199" t="s">
        <v>51</v>
      </c>
      <c r="E1199" t="s">
        <v>330</v>
      </c>
      <c r="F1199" t="s">
        <v>3050</v>
      </c>
      <c r="G1199" s="24">
        <f t="shared" si="22"/>
        <v>5</v>
      </c>
      <c r="H1199" s="24">
        <v>5000</v>
      </c>
      <c r="I1199">
        <v>2017</v>
      </c>
    </row>
    <row r="1200" spans="1:9">
      <c r="A1200" s="3" t="s">
        <v>878</v>
      </c>
      <c r="B1200" t="s">
        <v>878</v>
      </c>
      <c r="C1200" t="s">
        <v>302</v>
      </c>
      <c r="D1200" t="s">
        <v>51</v>
      </c>
      <c r="E1200" t="s">
        <v>330</v>
      </c>
      <c r="F1200" t="s">
        <v>3068</v>
      </c>
      <c r="G1200" s="24">
        <f t="shared" si="22"/>
        <v>5</v>
      </c>
      <c r="H1200" s="24">
        <v>5000</v>
      </c>
      <c r="I1200">
        <v>2017</v>
      </c>
    </row>
    <row r="1201" spans="1:9">
      <c r="A1201" s="3" t="s">
        <v>885</v>
      </c>
      <c r="B1201" t="s">
        <v>677</v>
      </c>
      <c r="C1201" t="s">
        <v>302</v>
      </c>
      <c r="D1201" t="s">
        <v>51</v>
      </c>
      <c r="E1201" t="s">
        <v>330</v>
      </c>
      <c r="F1201" t="s">
        <v>3047</v>
      </c>
      <c r="G1201" s="24">
        <f t="shared" si="22"/>
        <v>5</v>
      </c>
      <c r="H1201" s="24">
        <v>5000</v>
      </c>
      <c r="I1201">
        <v>2017</v>
      </c>
    </row>
    <row r="1202" spans="1:9">
      <c r="A1202" s="3" t="s">
        <v>720</v>
      </c>
      <c r="B1202" t="s">
        <v>720</v>
      </c>
      <c r="C1202" t="s">
        <v>302</v>
      </c>
      <c r="D1202" t="s">
        <v>51</v>
      </c>
      <c r="E1202" t="s">
        <v>330</v>
      </c>
      <c r="F1202" t="s">
        <v>3068</v>
      </c>
      <c r="G1202" s="24">
        <f t="shared" si="22"/>
        <v>5</v>
      </c>
      <c r="H1202" s="24">
        <v>5000</v>
      </c>
      <c r="I1202">
        <v>2017</v>
      </c>
    </row>
    <row r="1203" spans="1:9">
      <c r="A1203" s="3" t="s">
        <v>910</v>
      </c>
      <c r="B1203" t="s">
        <v>749</v>
      </c>
      <c r="C1203" t="s">
        <v>302</v>
      </c>
      <c r="D1203" t="s">
        <v>51</v>
      </c>
      <c r="E1203" t="s">
        <v>330</v>
      </c>
      <c r="F1203" t="s">
        <v>3049</v>
      </c>
      <c r="G1203" s="24">
        <f t="shared" si="22"/>
        <v>5</v>
      </c>
      <c r="H1203" s="24">
        <v>5000</v>
      </c>
      <c r="I1203">
        <v>2017</v>
      </c>
    </row>
    <row r="1204" spans="1:9">
      <c r="A1204" s="3" t="s">
        <v>924</v>
      </c>
      <c r="B1204" t="s">
        <v>681</v>
      </c>
      <c r="C1204" t="s">
        <v>302</v>
      </c>
      <c r="D1204" t="s">
        <v>51</v>
      </c>
      <c r="E1204" t="s">
        <v>330</v>
      </c>
      <c r="F1204" t="s">
        <v>3049</v>
      </c>
      <c r="G1204" s="24">
        <f t="shared" si="22"/>
        <v>5</v>
      </c>
      <c r="H1204" s="24">
        <v>5000</v>
      </c>
      <c r="I1204">
        <v>2017</v>
      </c>
    </row>
    <row r="1205" spans="1:9">
      <c r="A1205" s="3" t="s">
        <v>499</v>
      </c>
      <c r="B1205" t="s">
        <v>499</v>
      </c>
      <c r="C1205" t="s">
        <v>302</v>
      </c>
      <c r="D1205" t="s">
        <v>51</v>
      </c>
      <c r="E1205" t="s">
        <v>330</v>
      </c>
      <c r="F1205" t="s">
        <v>3057</v>
      </c>
      <c r="G1205" s="24">
        <f t="shared" si="22"/>
        <v>5</v>
      </c>
      <c r="H1205" s="24">
        <v>5000</v>
      </c>
      <c r="I1205">
        <v>2017</v>
      </c>
    </row>
    <row r="1206" spans="1:9">
      <c r="A1206" s="3" t="s">
        <v>661</v>
      </c>
      <c r="B1206" t="s">
        <v>655</v>
      </c>
      <c r="C1206" t="s">
        <v>302</v>
      </c>
      <c r="D1206" t="s">
        <v>3</v>
      </c>
      <c r="E1206" t="s">
        <v>332</v>
      </c>
      <c r="G1206" s="24">
        <f t="shared" si="22"/>
        <v>1.7723076923076921E-2</v>
      </c>
      <c r="H1206" s="24">
        <v>17.723076923076921</v>
      </c>
      <c r="I1206">
        <v>2018</v>
      </c>
    </row>
    <row r="1207" spans="1:9">
      <c r="A1207" s="3" t="s">
        <v>686</v>
      </c>
      <c r="B1207" t="s">
        <v>687</v>
      </c>
      <c r="C1207" t="s">
        <v>302</v>
      </c>
      <c r="D1207" t="s">
        <v>4</v>
      </c>
      <c r="E1207" t="s">
        <v>332</v>
      </c>
      <c r="G1207" s="24">
        <f t="shared" si="22"/>
        <v>2.0307692307692308E-2</v>
      </c>
      <c r="H1207" s="24">
        <v>20.307692307692307</v>
      </c>
      <c r="I1207">
        <v>2018</v>
      </c>
    </row>
    <row r="1208" spans="1:9">
      <c r="A1208" s="3" t="s">
        <v>818</v>
      </c>
      <c r="B1208" t="s">
        <v>819</v>
      </c>
      <c r="C1208" t="s">
        <v>302</v>
      </c>
      <c r="D1208" t="s">
        <v>49</v>
      </c>
      <c r="E1208" t="s">
        <v>330</v>
      </c>
      <c r="F1208" t="s">
        <v>3076</v>
      </c>
      <c r="G1208" s="24">
        <f t="shared" si="22"/>
        <v>0.04</v>
      </c>
      <c r="H1208" s="24">
        <v>40</v>
      </c>
      <c r="I1208">
        <v>2018</v>
      </c>
    </row>
    <row r="1209" spans="1:9">
      <c r="A1209" s="3" t="s">
        <v>716</v>
      </c>
      <c r="B1209" t="s">
        <v>697</v>
      </c>
      <c r="C1209" t="s">
        <v>302</v>
      </c>
      <c r="D1209" t="s">
        <v>51</v>
      </c>
      <c r="E1209" t="s">
        <v>330</v>
      </c>
      <c r="F1209" t="s">
        <v>3060</v>
      </c>
      <c r="G1209" s="24">
        <f t="shared" si="22"/>
        <v>0.18</v>
      </c>
      <c r="H1209" s="24">
        <v>180</v>
      </c>
      <c r="I1209">
        <v>2018</v>
      </c>
    </row>
    <row r="1210" spans="1:9">
      <c r="A1210" s="3" t="s">
        <v>777</v>
      </c>
      <c r="B1210" t="s">
        <v>776</v>
      </c>
      <c r="C1210" t="s">
        <v>302</v>
      </c>
      <c r="D1210" t="s">
        <v>51</v>
      </c>
      <c r="E1210" t="s">
        <v>330</v>
      </c>
      <c r="F1210" t="s">
        <v>3048</v>
      </c>
      <c r="G1210" s="24">
        <f t="shared" si="22"/>
        <v>0.25</v>
      </c>
      <c r="H1210" s="24">
        <v>250</v>
      </c>
      <c r="I1210">
        <v>2018</v>
      </c>
    </row>
    <row r="1211" spans="1:9">
      <c r="A1211" s="3" t="s">
        <v>851</v>
      </c>
      <c r="B1211" t="s">
        <v>852</v>
      </c>
      <c r="C1211" t="s">
        <v>302</v>
      </c>
      <c r="D1211" t="s">
        <v>51</v>
      </c>
      <c r="E1211" t="s">
        <v>330</v>
      </c>
      <c r="F1211" t="s">
        <v>3079</v>
      </c>
      <c r="G1211" s="24">
        <f t="shared" si="22"/>
        <v>0.25</v>
      </c>
      <c r="H1211" s="24">
        <v>250</v>
      </c>
      <c r="I1211">
        <v>2018</v>
      </c>
    </row>
    <row r="1212" spans="1:9">
      <c r="A1212" s="3" t="s">
        <v>759</v>
      </c>
      <c r="B1212" t="s">
        <v>697</v>
      </c>
      <c r="C1212" t="s">
        <v>302</v>
      </c>
      <c r="D1212" t="s">
        <v>51</v>
      </c>
      <c r="E1212" t="s">
        <v>330</v>
      </c>
      <c r="F1212" t="s">
        <v>3069</v>
      </c>
      <c r="G1212" s="24">
        <f t="shared" si="22"/>
        <v>0.32</v>
      </c>
      <c r="H1212" s="24">
        <v>320</v>
      </c>
      <c r="I1212">
        <v>2018</v>
      </c>
    </row>
    <row r="1213" spans="1:9">
      <c r="A1213" s="3" t="s">
        <v>923</v>
      </c>
      <c r="B1213" t="s">
        <v>677</v>
      </c>
      <c r="C1213" t="s">
        <v>302</v>
      </c>
      <c r="D1213" t="s">
        <v>51</v>
      </c>
      <c r="E1213" t="s">
        <v>330</v>
      </c>
      <c r="F1213" t="s">
        <v>3077</v>
      </c>
      <c r="G1213" s="24">
        <f t="shared" si="22"/>
        <v>0.5</v>
      </c>
      <c r="H1213" s="24">
        <v>500</v>
      </c>
      <c r="I1213">
        <v>2018</v>
      </c>
    </row>
    <row r="1214" spans="1:9">
      <c r="A1214" s="3" t="s">
        <v>714</v>
      </c>
      <c r="B1214" t="s">
        <v>715</v>
      </c>
      <c r="C1214" t="s">
        <v>302</v>
      </c>
      <c r="D1214" t="s">
        <v>51</v>
      </c>
      <c r="E1214" t="s">
        <v>330</v>
      </c>
      <c r="F1214" t="s">
        <v>3060</v>
      </c>
      <c r="G1214" s="24">
        <f t="shared" si="22"/>
        <v>0.52700000000000002</v>
      </c>
      <c r="H1214" s="24">
        <v>527</v>
      </c>
      <c r="I1214">
        <v>2018</v>
      </c>
    </row>
    <row r="1215" spans="1:9">
      <c r="A1215" s="3" t="s">
        <v>855</v>
      </c>
      <c r="B1215" t="s">
        <v>731</v>
      </c>
      <c r="C1215" t="s">
        <v>302</v>
      </c>
      <c r="D1215" t="s">
        <v>51</v>
      </c>
      <c r="E1215" t="s">
        <v>330</v>
      </c>
      <c r="F1215" t="s">
        <v>3079</v>
      </c>
      <c r="G1215" s="24">
        <f t="shared" si="22"/>
        <v>0.75</v>
      </c>
      <c r="H1215" s="24">
        <v>750</v>
      </c>
      <c r="I1215">
        <v>2018</v>
      </c>
    </row>
    <row r="1216" spans="1:9">
      <c r="A1216" s="3" t="s">
        <v>887</v>
      </c>
      <c r="B1216" t="s">
        <v>888</v>
      </c>
      <c r="C1216" t="s">
        <v>302</v>
      </c>
      <c r="D1216" t="s">
        <v>51</v>
      </c>
      <c r="E1216" t="s">
        <v>330</v>
      </c>
      <c r="F1216" t="s">
        <v>3053</v>
      </c>
      <c r="G1216" s="24">
        <f t="shared" si="22"/>
        <v>0.75</v>
      </c>
      <c r="H1216" s="24">
        <v>750</v>
      </c>
      <c r="I1216">
        <v>2018</v>
      </c>
    </row>
    <row r="1217" spans="1:9">
      <c r="A1217" s="3" t="s">
        <v>858</v>
      </c>
      <c r="B1217" t="s">
        <v>757</v>
      </c>
      <c r="C1217" t="s">
        <v>302</v>
      </c>
      <c r="D1217" t="s">
        <v>51</v>
      </c>
      <c r="E1217" t="s">
        <v>330</v>
      </c>
      <c r="F1217" t="s">
        <v>3051</v>
      </c>
      <c r="G1217" s="24">
        <f t="shared" si="22"/>
        <v>0.8</v>
      </c>
      <c r="H1217" s="24">
        <v>800</v>
      </c>
      <c r="I1217">
        <v>2018</v>
      </c>
    </row>
    <row r="1218" spans="1:9">
      <c r="A1218" s="3" t="s">
        <v>3574</v>
      </c>
      <c r="B1218" t="s">
        <v>499</v>
      </c>
      <c r="C1218" t="s">
        <v>302</v>
      </c>
      <c r="D1218" t="s">
        <v>51</v>
      </c>
      <c r="E1218" t="s">
        <v>330</v>
      </c>
      <c r="F1218" t="s">
        <v>3047</v>
      </c>
      <c r="G1218" s="24">
        <f t="shared" ref="G1218:G1281" si="23">H1218/1000</f>
        <v>0.82299999999999995</v>
      </c>
      <c r="H1218" s="24">
        <v>823</v>
      </c>
      <c r="I1218">
        <v>2018</v>
      </c>
    </row>
    <row r="1219" spans="1:9">
      <c r="A1219" s="3" t="s">
        <v>666</v>
      </c>
      <c r="B1219" t="s">
        <v>667</v>
      </c>
      <c r="C1219" t="s">
        <v>302</v>
      </c>
      <c r="D1219" t="s">
        <v>51</v>
      </c>
      <c r="E1219" t="s">
        <v>330</v>
      </c>
      <c r="F1219" t="s">
        <v>3048</v>
      </c>
      <c r="G1219" s="24">
        <f t="shared" si="23"/>
        <v>0.97199999999999998</v>
      </c>
      <c r="H1219" s="24">
        <v>972</v>
      </c>
      <c r="I1219">
        <v>2018</v>
      </c>
    </row>
    <row r="1220" spans="1:9">
      <c r="A1220" s="3" t="s">
        <v>838</v>
      </c>
      <c r="B1220" t="s">
        <v>839</v>
      </c>
      <c r="C1220" t="s">
        <v>302</v>
      </c>
      <c r="D1220" t="s">
        <v>51</v>
      </c>
      <c r="E1220" t="s">
        <v>330</v>
      </c>
      <c r="F1220" t="s">
        <v>3072</v>
      </c>
      <c r="G1220" s="24">
        <f t="shared" si="23"/>
        <v>0.998</v>
      </c>
      <c r="H1220" s="24">
        <v>998</v>
      </c>
      <c r="I1220">
        <v>2018</v>
      </c>
    </row>
    <row r="1221" spans="1:9">
      <c r="A1221" s="3" t="s">
        <v>925</v>
      </c>
      <c r="B1221" t="s">
        <v>499</v>
      </c>
      <c r="C1221" t="s">
        <v>302</v>
      </c>
      <c r="D1221" t="s">
        <v>51</v>
      </c>
      <c r="E1221" t="s">
        <v>330</v>
      </c>
      <c r="F1221" t="s">
        <v>3072</v>
      </c>
      <c r="G1221" s="24">
        <f t="shared" si="23"/>
        <v>0.998</v>
      </c>
      <c r="H1221" s="24">
        <v>998</v>
      </c>
      <c r="I1221">
        <v>2018</v>
      </c>
    </row>
    <row r="1222" spans="1:9">
      <c r="A1222" s="3" t="s">
        <v>936</v>
      </c>
      <c r="B1222" t="s">
        <v>776</v>
      </c>
      <c r="C1222" t="s">
        <v>302</v>
      </c>
      <c r="D1222" t="s">
        <v>51</v>
      </c>
      <c r="E1222" t="s">
        <v>330</v>
      </c>
      <c r="F1222" t="s">
        <v>3072</v>
      </c>
      <c r="G1222" s="24">
        <f t="shared" si="23"/>
        <v>0.998</v>
      </c>
      <c r="H1222" s="24">
        <v>998</v>
      </c>
      <c r="I1222">
        <v>2018</v>
      </c>
    </row>
    <row r="1223" spans="1:9">
      <c r="A1223" s="3" t="s">
        <v>674</v>
      </c>
      <c r="B1223" t="s">
        <v>675</v>
      </c>
      <c r="C1223" t="s">
        <v>302</v>
      </c>
      <c r="D1223" t="s">
        <v>51</v>
      </c>
      <c r="E1223" t="s">
        <v>330</v>
      </c>
      <c r="F1223" t="s">
        <v>3050</v>
      </c>
      <c r="G1223" s="24">
        <f t="shared" si="23"/>
        <v>1</v>
      </c>
      <c r="H1223" s="24">
        <v>1000</v>
      </c>
      <c r="I1223">
        <v>2018</v>
      </c>
    </row>
    <row r="1224" spans="1:9">
      <c r="A1224" s="3" t="s">
        <v>684</v>
      </c>
      <c r="B1224" t="s">
        <v>685</v>
      </c>
      <c r="C1224" t="s">
        <v>302</v>
      </c>
      <c r="D1224" t="s">
        <v>51</v>
      </c>
      <c r="E1224" t="s">
        <v>330</v>
      </c>
      <c r="F1224" t="s">
        <v>3050</v>
      </c>
      <c r="G1224" s="24">
        <f t="shared" si="23"/>
        <v>1</v>
      </c>
      <c r="H1224" s="24">
        <v>1000</v>
      </c>
      <c r="I1224">
        <v>2018</v>
      </c>
    </row>
    <row r="1225" spans="1:9">
      <c r="A1225" s="3" t="s">
        <v>688</v>
      </c>
      <c r="B1225" t="s">
        <v>689</v>
      </c>
      <c r="C1225" t="s">
        <v>302</v>
      </c>
      <c r="D1225" t="s">
        <v>51</v>
      </c>
      <c r="E1225" t="s">
        <v>330</v>
      </c>
      <c r="F1225" t="s">
        <v>3048</v>
      </c>
      <c r="G1225" s="24">
        <f t="shared" si="23"/>
        <v>1</v>
      </c>
      <c r="H1225" s="24">
        <v>1000</v>
      </c>
      <c r="I1225">
        <v>2018</v>
      </c>
    </row>
    <row r="1226" spans="1:9">
      <c r="A1226" s="3" t="s">
        <v>694</v>
      </c>
      <c r="B1226" t="s">
        <v>695</v>
      </c>
      <c r="C1226" t="s">
        <v>302</v>
      </c>
      <c r="D1226" t="s">
        <v>51</v>
      </c>
      <c r="E1226" t="s">
        <v>330</v>
      </c>
      <c r="F1226" t="s">
        <v>3055</v>
      </c>
      <c r="G1226" s="24">
        <f t="shared" si="23"/>
        <v>1</v>
      </c>
      <c r="H1226" s="24">
        <v>1000</v>
      </c>
      <c r="I1226">
        <v>2018</v>
      </c>
    </row>
    <row r="1227" spans="1:9">
      <c r="A1227" s="3" t="s">
        <v>700</v>
      </c>
      <c r="B1227" t="s">
        <v>701</v>
      </c>
      <c r="C1227" t="s">
        <v>302</v>
      </c>
      <c r="D1227" t="s">
        <v>51</v>
      </c>
      <c r="E1227" t="s">
        <v>330</v>
      </c>
      <c r="F1227" t="s">
        <v>3048</v>
      </c>
      <c r="G1227" s="24">
        <f t="shared" si="23"/>
        <v>1</v>
      </c>
      <c r="H1227" s="24">
        <v>1000</v>
      </c>
      <c r="I1227">
        <v>2018</v>
      </c>
    </row>
    <row r="1228" spans="1:9">
      <c r="A1228" s="3" t="s">
        <v>726</v>
      </c>
      <c r="B1228" t="s">
        <v>727</v>
      </c>
      <c r="C1228" t="s">
        <v>302</v>
      </c>
      <c r="D1228" t="s">
        <v>51</v>
      </c>
      <c r="E1228" t="s">
        <v>330</v>
      </c>
      <c r="F1228" t="s">
        <v>3048</v>
      </c>
      <c r="G1228" s="24">
        <f t="shared" si="23"/>
        <v>1</v>
      </c>
      <c r="H1228" s="24">
        <v>1000</v>
      </c>
      <c r="I1228">
        <v>2018</v>
      </c>
    </row>
    <row r="1229" spans="1:9">
      <c r="A1229" s="3" t="s">
        <v>746</v>
      </c>
      <c r="B1229" t="s">
        <v>745</v>
      </c>
      <c r="C1229" t="s">
        <v>302</v>
      </c>
      <c r="D1229" t="s">
        <v>51</v>
      </c>
      <c r="E1229" t="s">
        <v>330</v>
      </c>
      <c r="F1229" t="s">
        <v>3048</v>
      </c>
      <c r="G1229" s="24">
        <f t="shared" si="23"/>
        <v>1</v>
      </c>
      <c r="H1229" s="24">
        <v>1000</v>
      </c>
      <c r="I1229">
        <v>2018</v>
      </c>
    </row>
    <row r="1230" spans="1:9">
      <c r="A1230" s="3" t="s">
        <v>762</v>
      </c>
      <c r="B1230" t="s">
        <v>763</v>
      </c>
      <c r="C1230" t="s">
        <v>302</v>
      </c>
      <c r="D1230" t="s">
        <v>51</v>
      </c>
      <c r="E1230" t="s">
        <v>330</v>
      </c>
      <c r="F1230" t="s">
        <v>3066</v>
      </c>
      <c r="G1230" s="24">
        <f t="shared" si="23"/>
        <v>1</v>
      </c>
      <c r="H1230" s="24">
        <v>1000</v>
      </c>
      <c r="I1230">
        <v>2018</v>
      </c>
    </row>
    <row r="1231" spans="1:9">
      <c r="A1231" s="3" t="s">
        <v>764</v>
      </c>
      <c r="B1231" t="s">
        <v>765</v>
      </c>
      <c r="C1231" t="s">
        <v>302</v>
      </c>
      <c r="D1231" t="s">
        <v>51</v>
      </c>
      <c r="E1231" t="s">
        <v>330</v>
      </c>
      <c r="F1231" t="s">
        <v>3048</v>
      </c>
      <c r="G1231" s="24">
        <f t="shared" si="23"/>
        <v>1</v>
      </c>
      <c r="H1231" s="24">
        <v>1000</v>
      </c>
      <c r="I1231">
        <v>2018</v>
      </c>
    </row>
    <row r="1232" spans="1:9">
      <c r="A1232" s="3" t="s">
        <v>768</v>
      </c>
      <c r="B1232" t="s">
        <v>769</v>
      </c>
      <c r="C1232" t="s">
        <v>302</v>
      </c>
      <c r="D1232" t="s">
        <v>51</v>
      </c>
      <c r="E1232" t="s">
        <v>330</v>
      </c>
      <c r="F1232" t="s">
        <v>3066</v>
      </c>
      <c r="G1232" s="24">
        <f t="shared" si="23"/>
        <v>1</v>
      </c>
      <c r="H1232" s="24">
        <v>1000</v>
      </c>
      <c r="I1232">
        <v>2018</v>
      </c>
    </row>
    <row r="1233" spans="1:9">
      <c r="A1233" s="3" t="s">
        <v>775</v>
      </c>
      <c r="B1233" t="s">
        <v>776</v>
      </c>
      <c r="C1233" t="s">
        <v>302</v>
      </c>
      <c r="D1233" t="s">
        <v>51</v>
      </c>
      <c r="E1233" t="s">
        <v>330</v>
      </c>
      <c r="F1233" t="s">
        <v>3066</v>
      </c>
      <c r="G1233" s="24">
        <f t="shared" si="23"/>
        <v>1</v>
      </c>
      <c r="H1233" s="24">
        <v>1000</v>
      </c>
      <c r="I1233">
        <v>2018</v>
      </c>
    </row>
    <row r="1234" spans="1:9">
      <c r="A1234" s="3" t="s">
        <v>783</v>
      </c>
      <c r="B1234" t="s">
        <v>784</v>
      </c>
      <c r="C1234" t="s">
        <v>302</v>
      </c>
      <c r="D1234" t="s">
        <v>51</v>
      </c>
      <c r="E1234" t="s">
        <v>330</v>
      </c>
      <c r="F1234" t="s">
        <v>3066</v>
      </c>
      <c r="G1234" s="24">
        <f t="shared" si="23"/>
        <v>1</v>
      </c>
      <c r="H1234" s="24">
        <v>1000</v>
      </c>
      <c r="I1234">
        <v>2018</v>
      </c>
    </row>
    <row r="1235" spans="1:9">
      <c r="A1235" s="3" t="s">
        <v>785</v>
      </c>
      <c r="B1235" t="s">
        <v>727</v>
      </c>
      <c r="C1235" t="s">
        <v>302</v>
      </c>
      <c r="D1235" t="s">
        <v>51</v>
      </c>
      <c r="E1235" t="s">
        <v>330</v>
      </c>
      <c r="F1235" t="s">
        <v>3066</v>
      </c>
      <c r="G1235" s="24">
        <f t="shared" si="23"/>
        <v>1</v>
      </c>
      <c r="H1235" s="24">
        <v>1000</v>
      </c>
      <c r="I1235">
        <v>2018</v>
      </c>
    </row>
    <row r="1236" spans="1:9">
      <c r="A1236" s="3" t="s">
        <v>791</v>
      </c>
      <c r="B1236" t="s">
        <v>792</v>
      </c>
      <c r="C1236" t="s">
        <v>302</v>
      </c>
      <c r="D1236" t="s">
        <v>51</v>
      </c>
      <c r="E1236" t="s">
        <v>330</v>
      </c>
      <c r="F1236" t="s">
        <v>3066</v>
      </c>
      <c r="G1236" s="24">
        <f t="shared" si="23"/>
        <v>1</v>
      </c>
      <c r="H1236" s="24">
        <v>1000</v>
      </c>
      <c r="I1236">
        <v>2018</v>
      </c>
    </row>
    <row r="1237" spans="1:9">
      <c r="A1237" s="3" t="s">
        <v>796</v>
      </c>
      <c r="B1237" t="s">
        <v>797</v>
      </c>
      <c r="C1237" t="s">
        <v>302</v>
      </c>
      <c r="D1237" t="s">
        <v>51</v>
      </c>
      <c r="E1237" t="s">
        <v>330</v>
      </c>
      <c r="F1237" t="s">
        <v>3055</v>
      </c>
      <c r="G1237" s="24">
        <f t="shared" si="23"/>
        <v>1</v>
      </c>
      <c r="H1237" s="24">
        <v>1000</v>
      </c>
      <c r="I1237">
        <v>2018</v>
      </c>
    </row>
    <row r="1238" spans="1:9">
      <c r="A1238" s="3" t="s">
        <v>802</v>
      </c>
      <c r="B1238" t="s">
        <v>633</v>
      </c>
      <c r="C1238" t="s">
        <v>302</v>
      </c>
      <c r="D1238" t="s">
        <v>51</v>
      </c>
      <c r="E1238" t="s">
        <v>330</v>
      </c>
      <c r="F1238" t="s">
        <v>3050</v>
      </c>
      <c r="G1238" s="24">
        <f t="shared" si="23"/>
        <v>1</v>
      </c>
      <c r="H1238" s="24">
        <v>1000</v>
      </c>
      <c r="I1238">
        <v>2018</v>
      </c>
    </row>
    <row r="1239" spans="1:9">
      <c r="A1239" s="3" t="s">
        <v>803</v>
      </c>
      <c r="B1239" t="s">
        <v>681</v>
      </c>
      <c r="C1239" t="s">
        <v>302</v>
      </c>
      <c r="D1239" t="s">
        <v>51</v>
      </c>
      <c r="E1239" t="s">
        <v>330</v>
      </c>
      <c r="F1239" t="s">
        <v>3050</v>
      </c>
      <c r="G1239" s="24">
        <f t="shared" si="23"/>
        <v>1</v>
      </c>
      <c r="H1239" s="24">
        <v>1000</v>
      </c>
      <c r="I1239">
        <v>2018</v>
      </c>
    </row>
    <row r="1240" spans="1:9">
      <c r="A1240" s="3" t="s">
        <v>820</v>
      </c>
      <c r="B1240" t="s">
        <v>821</v>
      </c>
      <c r="C1240" t="s">
        <v>302</v>
      </c>
      <c r="D1240" t="s">
        <v>49</v>
      </c>
      <c r="E1240" t="s">
        <v>330</v>
      </c>
      <c r="F1240" t="s">
        <v>3077</v>
      </c>
      <c r="G1240" s="24">
        <f t="shared" si="23"/>
        <v>1</v>
      </c>
      <c r="H1240" s="24">
        <v>1000</v>
      </c>
      <c r="I1240">
        <v>2018</v>
      </c>
    </row>
    <row r="1241" spans="1:9">
      <c r="A1241" s="3" t="s">
        <v>880</v>
      </c>
      <c r="B1241" t="s">
        <v>800</v>
      </c>
      <c r="C1241" t="s">
        <v>302</v>
      </c>
      <c r="D1241" t="s">
        <v>51</v>
      </c>
      <c r="E1241" t="s">
        <v>330</v>
      </c>
      <c r="F1241" t="s">
        <v>3066</v>
      </c>
      <c r="G1241" s="24">
        <f t="shared" si="23"/>
        <v>1</v>
      </c>
      <c r="H1241" s="24">
        <v>1000</v>
      </c>
      <c r="I1241">
        <v>2018</v>
      </c>
    </row>
    <row r="1242" spans="1:9">
      <c r="A1242" s="3" t="s">
        <v>881</v>
      </c>
      <c r="B1242" t="s">
        <v>800</v>
      </c>
      <c r="C1242" t="s">
        <v>302</v>
      </c>
      <c r="D1242" t="s">
        <v>51</v>
      </c>
      <c r="E1242" t="s">
        <v>330</v>
      </c>
      <c r="F1242" t="s">
        <v>3066</v>
      </c>
      <c r="G1242" s="24">
        <f t="shared" si="23"/>
        <v>1</v>
      </c>
      <c r="H1242" s="24">
        <v>1000</v>
      </c>
      <c r="I1242">
        <v>2018</v>
      </c>
    </row>
    <row r="1243" spans="1:9">
      <c r="A1243" s="3" t="s">
        <v>883</v>
      </c>
      <c r="B1243" t="s">
        <v>884</v>
      </c>
      <c r="C1243" t="s">
        <v>302</v>
      </c>
      <c r="D1243" t="s">
        <v>51</v>
      </c>
      <c r="E1243" t="s">
        <v>330</v>
      </c>
      <c r="F1243" t="s">
        <v>3050</v>
      </c>
      <c r="G1243" s="24">
        <f t="shared" si="23"/>
        <v>1</v>
      </c>
      <c r="H1243" s="24">
        <v>1000</v>
      </c>
      <c r="I1243">
        <v>2018</v>
      </c>
    </row>
    <row r="1244" spans="1:9">
      <c r="A1244" s="3" t="s">
        <v>886</v>
      </c>
      <c r="B1244" t="s">
        <v>729</v>
      </c>
      <c r="C1244" t="s">
        <v>302</v>
      </c>
      <c r="D1244" t="s">
        <v>51</v>
      </c>
      <c r="E1244" t="s">
        <v>330</v>
      </c>
      <c r="F1244" t="s">
        <v>3066</v>
      </c>
      <c r="G1244" s="24">
        <f t="shared" si="23"/>
        <v>1</v>
      </c>
      <c r="H1244" s="24">
        <v>1000</v>
      </c>
      <c r="I1244">
        <v>2018</v>
      </c>
    </row>
    <row r="1245" spans="1:9">
      <c r="A1245" s="3" t="s">
        <v>903</v>
      </c>
      <c r="B1245" t="s">
        <v>884</v>
      </c>
      <c r="C1245" t="s">
        <v>302</v>
      </c>
      <c r="D1245" t="s">
        <v>51</v>
      </c>
      <c r="E1245" t="s">
        <v>330</v>
      </c>
      <c r="F1245" t="s">
        <v>3055</v>
      </c>
      <c r="G1245" s="24">
        <f t="shared" si="23"/>
        <v>1</v>
      </c>
      <c r="H1245" s="24">
        <v>1000</v>
      </c>
      <c r="I1245">
        <v>2018</v>
      </c>
    </row>
    <row r="1246" spans="1:9">
      <c r="A1246" s="3" t="s">
        <v>3574</v>
      </c>
      <c r="B1246" t="s">
        <v>499</v>
      </c>
      <c r="C1246" t="s">
        <v>302</v>
      </c>
      <c r="D1246" t="s">
        <v>51</v>
      </c>
      <c r="E1246" t="s">
        <v>330</v>
      </c>
      <c r="F1246" t="s">
        <v>3047</v>
      </c>
      <c r="G1246" s="24">
        <f t="shared" si="23"/>
        <v>1</v>
      </c>
      <c r="H1246" s="24">
        <v>1000</v>
      </c>
      <c r="I1246">
        <v>2018</v>
      </c>
    </row>
    <row r="1247" spans="1:9">
      <c r="A1247" s="3" t="s">
        <v>911</v>
      </c>
      <c r="B1247" t="s">
        <v>698</v>
      </c>
      <c r="C1247" t="s">
        <v>302</v>
      </c>
      <c r="D1247" t="s">
        <v>51</v>
      </c>
      <c r="E1247" t="s">
        <v>330</v>
      </c>
      <c r="F1247" t="s">
        <v>3077</v>
      </c>
      <c r="G1247" s="24">
        <f t="shared" si="23"/>
        <v>1</v>
      </c>
      <c r="H1247" s="24">
        <v>1000</v>
      </c>
      <c r="I1247">
        <v>2018</v>
      </c>
    </row>
    <row r="1248" spans="1:9">
      <c r="A1248" s="3" t="s">
        <v>912</v>
      </c>
      <c r="B1248" t="s">
        <v>653</v>
      </c>
      <c r="C1248" t="s">
        <v>302</v>
      </c>
      <c r="D1248" t="s">
        <v>51</v>
      </c>
      <c r="E1248" t="s">
        <v>330</v>
      </c>
      <c r="F1248" t="s">
        <v>3077</v>
      </c>
      <c r="G1248" s="24">
        <f t="shared" si="23"/>
        <v>1</v>
      </c>
      <c r="H1248" s="24">
        <v>1000</v>
      </c>
      <c r="I1248">
        <v>2018</v>
      </c>
    </row>
    <row r="1249" spans="1:9">
      <c r="A1249" s="3" t="s">
        <v>913</v>
      </c>
      <c r="B1249" t="s">
        <v>727</v>
      </c>
      <c r="C1249" t="s">
        <v>302</v>
      </c>
      <c r="D1249" t="s">
        <v>51</v>
      </c>
      <c r="E1249" t="s">
        <v>330</v>
      </c>
      <c r="F1249" t="s">
        <v>3077</v>
      </c>
      <c r="G1249" s="24">
        <f t="shared" si="23"/>
        <v>1</v>
      </c>
      <c r="H1249" s="24">
        <v>1000</v>
      </c>
      <c r="I1249">
        <v>2018</v>
      </c>
    </row>
    <row r="1250" spans="1:9">
      <c r="A1250" s="3" t="s">
        <v>914</v>
      </c>
      <c r="B1250" t="s">
        <v>915</v>
      </c>
      <c r="C1250" t="s">
        <v>302</v>
      </c>
      <c r="D1250" t="s">
        <v>51</v>
      </c>
      <c r="E1250" t="s">
        <v>330</v>
      </c>
      <c r="F1250" t="s">
        <v>3077</v>
      </c>
      <c r="G1250" s="24">
        <f t="shared" si="23"/>
        <v>1</v>
      </c>
      <c r="H1250" s="24">
        <v>1000</v>
      </c>
      <c r="I1250">
        <v>2018</v>
      </c>
    </row>
    <row r="1251" spans="1:9">
      <c r="A1251" s="3" t="s">
        <v>916</v>
      </c>
      <c r="B1251" t="s">
        <v>693</v>
      </c>
      <c r="C1251" t="s">
        <v>302</v>
      </c>
      <c r="D1251" t="s">
        <v>51</v>
      </c>
      <c r="E1251" t="s">
        <v>330</v>
      </c>
      <c r="F1251" t="s">
        <v>3077</v>
      </c>
      <c r="G1251" s="24">
        <f t="shared" si="23"/>
        <v>1</v>
      </c>
      <c r="H1251" s="24">
        <v>1000</v>
      </c>
      <c r="I1251">
        <v>2018</v>
      </c>
    </row>
    <row r="1252" spans="1:9">
      <c r="A1252" s="3" t="s">
        <v>917</v>
      </c>
      <c r="B1252" t="s">
        <v>693</v>
      </c>
      <c r="C1252" t="s">
        <v>302</v>
      </c>
      <c r="D1252" t="s">
        <v>51</v>
      </c>
      <c r="E1252" t="s">
        <v>330</v>
      </c>
      <c r="F1252" t="s">
        <v>3077</v>
      </c>
      <c r="G1252" s="24">
        <f t="shared" si="23"/>
        <v>1</v>
      </c>
      <c r="H1252" s="24">
        <v>1000</v>
      </c>
      <c r="I1252">
        <v>2018</v>
      </c>
    </row>
    <row r="1253" spans="1:9">
      <c r="A1253" s="3" t="s">
        <v>918</v>
      </c>
      <c r="B1253" t="s">
        <v>727</v>
      </c>
      <c r="C1253" t="s">
        <v>302</v>
      </c>
      <c r="D1253" t="s">
        <v>51</v>
      </c>
      <c r="E1253" t="s">
        <v>330</v>
      </c>
      <c r="F1253" t="s">
        <v>3077</v>
      </c>
      <c r="G1253" s="24">
        <f t="shared" si="23"/>
        <v>1</v>
      </c>
      <c r="H1253" s="24">
        <v>1000</v>
      </c>
      <c r="I1253">
        <v>2018</v>
      </c>
    </row>
    <row r="1254" spans="1:9">
      <c r="A1254" s="3" t="s">
        <v>919</v>
      </c>
      <c r="B1254" t="s">
        <v>727</v>
      </c>
      <c r="C1254" t="s">
        <v>302</v>
      </c>
      <c r="D1254" t="s">
        <v>51</v>
      </c>
      <c r="E1254" t="s">
        <v>330</v>
      </c>
      <c r="F1254" t="s">
        <v>3077</v>
      </c>
      <c r="G1254" s="24">
        <f t="shared" si="23"/>
        <v>1</v>
      </c>
      <c r="H1254" s="24">
        <v>1000</v>
      </c>
      <c r="I1254">
        <v>2018</v>
      </c>
    </row>
    <row r="1255" spans="1:9">
      <c r="A1255" s="3" t="s">
        <v>920</v>
      </c>
      <c r="B1255" t="s">
        <v>915</v>
      </c>
      <c r="C1255" t="s">
        <v>302</v>
      </c>
      <c r="D1255" t="s">
        <v>51</v>
      </c>
      <c r="E1255" t="s">
        <v>330</v>
      </c>
      <c r="F1255" t="s">
        <v>3077</v>
      </c>
      <c r="G1255" s="24">
        <f t="shared" si="23"/>
        <v>1</v>
      </c>
      <c r="H1255" s="24">
        <v>1000</v>
      </c>
      <c r="I1255">
        <v>2018</v>
      </c>
    </row>
    <row r="1256" spans="1:9">
      <c r="A1256" s="3" t="s">
        <v>921</v>
      </c>
      <c r="B1256" t="s">
        <v>727</v>
      </c>
      <c r="C1256" t="s">
        <v>302</v>
      </c>
      <c r="D1256" t="s">
        <v>51</v>
      </c>
      <c r="E1256" t="s">
        <v>330</v>
      </c>
      <c r="F1256" t="s">
        <v>3077</v>
      </c>
      <c r="G1256" s="24">
        <f t="shared" si="23"/>
        <v>1</v>
      </c>
      <c r="H1256" s="24">
        <v>1000</v>
      </c>
      <c r="I1256">
        <v>2018</v>
      </c>
    </row>
    <row r="1257" spans="1:9">
      <c r="A1257" s="3" t="s">
        <v>922</v>
      </c>
      <c r="B1257" t="s">
        <v>693</v>
      </c>
      <c r="C1257" t="s">
        <v>302</v>
      </c>
      <c r="D1257" t="s">
        <v>51</v>
      </c>
      <c r="E1257" t="s">
        <v>330</v>
      </c>
      <c r="F1257" t="s">
        <v>3077</v>
      </c>
      <c r="G1257" s="24">
        <f t="shared" si="23"/>
        <v>1</v>
      </c>
      <c r="H1257" s="24">
        <v>1000</v>
      </c>
      <c r="I1257">
        <v>2018</v>
      </c>
    </row>
    <row r="1258" spans="1:9">
      <c r="A1258" s="3" t="s">
        <v>931</v>
      </c>
      <c r="B1258" t="s">
        <v>776</v>
      </c>
      <c r="C1258" t="s">
        <v>302</v>
      </c>
      <c r="D1258" t="s">
        <v>51</v>
      </c>
      <c r="E1258" t="s">
        <v>330</v>
      </c>
      <c r="F1258" t="s">
        <v>3066</v>
      </c>
      <c r="G1258" s="24">
        <f t="shared" si="23"/>
        <v>1</v>
      </c>
      <c r="H1258" s="24">
        <v>1000</v>
      </c>
      <c r="I1258">
        <v>2018</v>
      </c>
    </row>
    <row r="1259" spans="1:9">
      <c r="A1259" s="3" t="s">
        <v>932</v>
      </c>
      <c r="B1259" t="s">
        <v>703</v>
      </c>
      <c r="C1259" t="s">
        <v>302</v>
      </c>
      <c r="D1259" t="s">
        <v>51</v>
      </c>
      <c r="E1259" t="s">
        <v>330</v>
      </c>
      <c r="F1259" t="s">
        <v>3048</v>
      </c>
      <c r="G1259" s="24">
        <f t="shared" si="23"/>
        <v>1</v>
      </c>
      <c r="H1259" s="24">
        <v>1000</v>
      </c>
      <c r="I1259">
        <v>2018</v>
      </c>
    </row>
    <row r="1260" spans="1:9">
      <c r="A1260" s="3" t="s">
        <v>835</v>
      </c>
      <c r="B1260" t="s">
        <v>836</v>
      </c>
      <c r="C1260" t="s">
        <v>302</v>
      </c>
      <c r="D1260" t="s">
        <v>51</v>
      </c>
      <c r="E1260" t="s">
        <v>330</v>
      </c>
      <c r="F1260" t="s">
        <v>3053</v>
      </c>
      <c r="G1260" s="24">
        <f t="shared" si="23"/>
        <v>1.84</v>
      </c>
      <c r="H1260" s="24">
        <v>1840</v>
      </c>
      <c r="I1260">
        <v>2018</v>
      </c>
    </row>
    <row r="1261" spans="1:9">
      <c r="A1261" s="3" t="s">
        <v>794</v>
      </c>
      <c r="B1261" t="s">
        <v>795</v>
      </c>
      <c r="C1261" t="s">
        <v>302</v>
      </c>
      <c r="D1261" t="s">
        <v>51</v>
      </c>
      <c r="E1261" t="s">
        <v>330</v>
      </c>
      <c r="F1261" t="s">
        <v>3072</v>
      </c>
      <c r="G1261" s="24">
        <f t="shared" si="23"/>
        <v>1.996</v>
      </c>
      <c r="H1261" s="24">
        <v>1996</v>
      </c>
      <c r="I1261">
        <v>2018</v>
      </c>
    </row>
    <row r="1262" spans="1:9">
      <c r="A1262" s="3" t="s">
        <v>737</v>
      </c>
      <c r="B1262" t="s">
        <v>693</v>
      </c>
      <c r="C1262" t="s">
        <v>302</v>
      </c>
      <c r="D1262" t="s">
        <v>51</v>
      </c>
      <c r="E1262" t="s">
        <v>330</v>
      </c>
      <c r="F1262" t="s">
        <v>3049</v>
      </c>
      <c r="G1262" s="24">
        <f t="shared" si="23"/>
        <v>2</v>
      </c>
      <c r="H1262" s="24">
        <v>2000</v>
      </c>
      <c r="I1262">
        <v>2018</v>
      </c>
    </row>
    <row r="1263" spans="1:9">
      <c r="A1263" s="3" t="s">
        <v>695</v>
      </c>
      <c r="B1263" t="s">
        <v>757</v>
      </c>
      <c r="C1263" t="s">
        <v>302</v>
      </c>
      <c r="D1263" t="s">
        <v>51</v>
      </c>
      <c r="E1263" t="s">
        <v>330</v>
      </c>
      <c r="F1263" t="s">
        <v>3048</v>
      </c>
      <c r="G1263" s="24">
        <f t="shared" si="23"/>
        <v>2</v>
      </c>
      <c r="H1263" s="24">
        <v>2000</v>
      </c>
      <c r="I1263">
        <v>2018</v>
      </c>
    </row>
    <row r="1264" spans="1:9">
      <c r="A1264" s="3" t="s">
        <v>824</v>
      </c>
      <c r="B1264" t="s">
        <v>677</v>
      </c>
      <c r="C1264" t="s">
        <v>302</v>
      </c>
      <c r="D1264" t="s">
        <v>51</v>
      </c>
      <c r="E1264" t="s">
        <v>330</v>
      </c>
      <c r="F1264" t="s">
        <v>3066</v>
      </c>
      <c r="G1264" s="24">
        <f t="shared" si="23"/>
        <v>2.5</v>
      </c>
      <c r="H1264" s="24">
        <v>2500</v>
      </c>
      <c r="I1264">
        <v>2018</v>
      </c>
    </row>
    <row r="1265" spans="1:9">
      <c r="A1265" s="3" t="s">
        <v>670</v>
      </c>
      <c r="B1265" t="s">
        <v>671</v>
      </c>
      <c r="C1265" t="s">
        <v>302</v>
      </c>
      <c r="D1265" t="s">
        <v>51</v>
      </c>
      <c r="E1265" t="s">
        <v>330</v>
      </c>
      <c r="F1265" t="s">
        <v>3049</v>
      </c>
      <c r="G1265" s="24">
        <f t="shared" si="23"/>
        <v>3</v>
      </c>
      <c r="H1265" s="24">
        <v>3000</v>
      </c>
      <c r="I1265">
        <v>2018</v>
      </c>
    </row>
    <row r="1266" spans="1:9">
      <c r="A1266" s="3" t="s">
        <v>676</v>
      </c>
      <c r="B1266" t="s">
        <v>677</v>
      </c>
      <c r="C1266" t="s">
        <v>302</v>
      </c>
      <c r="D1266" t="s">
        <v>51</v>
      </c>
      <c r="E1266" t="s">
        <v>330</v>
      </c>
      <c r="F1266" t="s">
        <v>3049</v>
      </c>
      <c r="G1266" s="24">
        <f t="shared" si="23"/>
        <v>3</v>
      </c>
      <c r="H1266" s="24">
        <v>3000</v>
      </c>
      <c r="I1266">
        <v>2018</v>
      </c>
    </row>
    <row r="1267" spans="1:9">
      <c r="A1267" s="3" t="s">
        <v>680</v>
      </c>
      <c r="B1267" t="s">
        <v>681</v>
      </c>
      <c r="C1267" t="s">
        <v>302</v>
      </c>
      <c r="D1267" t="s">
        <v>51</v>
      </c>
      <c r="E1267" t="s">
        <v>330</v>
      </c>
      <c r="F1267" t="s">
        <v>3051</v>
      </c>
      <c r="G1267" s="24">
        <f t="shared" si="23"/>
        <v>3</v>
      </c>
      <c r="H1267" s="24">
        <v>3000</v>
      </c>
      <c r="I1267">
        <v>2018</v>
      </c>
    </row>
    <row r="1268" spans="1:9">
      <c r="A1268" s="3" t="s">
        <v>712</v>
      </c>
      <c r="B1268" t="s">
        <v>713</v>
      </c>
      <c r="C1268" t="s">
        <v>302</v>
      </c>
      <c r="D1268" t="s">
        <v>51</v>
      </c>
      <c r="E1268" t="s">
        <v>330</v>
      </c>
      <c r="F1268" t="s">
        <v>3059</v>
      </c>
      <c r="G1268" s="24">
        <f t="shared" si="23"/>
        <v>3</v>
      </c>
      <c r="H1268" s="24">
        <v>3000</v>
      </c>
      <c r="I1268">
        <v>2018</v>
      </c>
    </row>
    <row r="1269" spans="1:9">
      <c r="A1269" s="3" t="s">
        <v>806</v>
      </c>
      <c r="B1269" t="s">
        <v>784</v>
      </c>
      <c r="C1269" t="s">
        <v>302</v>
      </c>
      <c r="D1269" t="s">
        <v>51</v>
      </c>
      <c r="E1269" t="s">
        <v>330</v>
      </c>
      <c r="F1269" t="s">
        <v>3050</v>
      </c>
      <c r="G1269" s="24">
        <f t="shared" si="23"/>
        <v>3</v>
      </c>
      <c r="H1269" s="24">
        <v>3000</v>
      </c>
      <c r="I1269">
        <v>2018</v>
      </c>
    </row>
    <row r="1270" spans="1:9">
      <c r="A1270" s="3" t="s">
        <v>807</v>
      </c>
      <c r="B1270" t="s">
        <v>761</v>
      </c>
      <c r="C1270" t="s">
        <v>302</v>
      </c>
      <c r="D1270" t="s">
        <v>51</v>
      </c>
      <c r="E1270" t="s">
        <v>330</v>
      </c>
      <c r="F1270" t="s">
        <v>3049</v>
      </c>
      <c r="G1270" s="24">
        <f t="shared" si="23"/>
        <v>3</v>
      </c>
      <c r="H1270" s="24">
        <v>3000</v>
      </c>
      <c r="I1270">
        <v>2018</v>
      </c>
    </row>
    <row r="1271" spans="1:9">
      <c r="A1271" s="3" t="s">
        <v>823</v>
      </c>
      <c r="B1271" t="s">
        <v>757</v>
      </c>
      <c r="C1271" t="s">
        <v>302</v>
      </c>
      <c r="D1271" t="s">
        <v>51</v>
      </c>
      <c r="E1271" t="s">
        <v>330</v>
      </c>
      <c r="F1271" t="s">
        <v>3063</v>
      </c>
      <c r="G1271" s="24">
        <f t="shared" si="23"/>
        <v>3</v>
      </c>
      <c r="H1271" s="24">
        <v>3000</v>
      </c>
      <c r="I1271">
        <v>2018</v>
      </c>
    </row>
    <row r="1272" spans="1:9">
      <c r="A1272" s="3" t="s">
        <v>834</v>
      </c>
      <c r="B1272" t="s">
        <v>675</v>
      </c>
      <c r="C1272" t="s">
        <v>302</v>
      </c>
      <c r="D1272" t="s">
        <v>51</v>
      </c>
      <c r="E1272" t="s">
        <v>330</v>
      </c>
      <c r="F1272" t="s">
        <v>3053</v>
      </c>
      <c r="G1272" s="24">
        <f t="shared" si="23"/>
        <v>3</v>
      </c>
      <c r="H1272" s="24">
        <v>3000</v>
      </c>
      <c r="I1272">
        <v>2018</v>
      </c>
    </row>
    <row r="1273" spans="1:9">
      <c r="A1273" s="3" t="s">
        <v>869</v>
      </c>
      <c r="B1273" t="s">
        <v>795</v>
      </c>
      <c r="C1273" t="s">
        <v>302</v>
      </c>
      <c r="D1273" t="s">
        <v>51</v>
      </c>
      <c r="E1273" t="s">
        <v>330</v>
      </c>
      <c r="F1273" t="s">
        <v>3083</v>
      </c>
      <c r="G1273" s="24">
        <f t="shared" si="23"/>
        <v>3</v>
      </c>
      <c r="H1273" s="24">
        <v>3000</v>
      </c>
      <c r="I1273">
        <v>2018</v>
      </c>
    </row>
    <row r="1274" spans="1:9">
      <c r="A1274" s="3" t="s">
        <v>871</v>
      </c>
      <c r="B1274" t="s">
        <v>872</v>
      </c>
      <c r="C1274" t="s">
        <v>302</v>
      </c>
      <c r="D1274" t="s">
        <v>51</v>
      </c>
      <c r="E1274" t="s">
        <v>330</v>
      </c>
      <c r="F1274" t="s">
        <v>3048</v>
      </c>
      <c r="G1274" s="24">
        <f t="shared" si="23"/>
        <v>3</v>
      </c>
      <c r="H1274" s="24">
        <v>3000</v>
      </c>
      <c r="I1274">
        <v>2018</v>
      </c>
    </row>
    <row r="1275" spans="1:9">
      <c r="A1275" s="3" t="s">
        <v>909</v>
      </c>
      <c r="B1275" t="s">
        <v>665</v>
      </c>
      <c r="C1275" t="s">
        <v>302</v>
      </c>
      <c r="D1275" t="s">
        <v>51</v>
      </c>
      <c r="E1275" t="s">
        <v>330</v>
      </c>
      <c r="F1275" t="s">
        <v>3053</v>
      </c>
      <c r="G1275" s="24">
        <f t="shared" si="23"/>
        <v>3.25</v>
      </c>
      <c r="H1275" s="24">
        <v>3250</v>
      </c>
      <c r="I1275">
        <v>2018</v>
      </c>
    </row>
    <row r="1276" spans="1:9">
      <c r="A1276" s="3" t="s">
        <v>844</v>
      </c>
      <c r="B1276" t="s">
        <v>809</v>
      </c>
      <c r="C1276" t="s">
        <v>302</v>
      </c>
      <c r="D1276" t="s">
        <v>51</v>
      </c>
      <c r="E1276" t="s">
        <v>330</v>
      </c>
      <c r="F1276" t="s">
        <v>3051</v>
      </c>
      <c r="G1276" s="24">
        <f t="shared" si="23"/>
        <v>3.54</v>
      </c>
      <c r="H1276" s="24">
        <v>3540</v>
      </c>
      <c r="I1276">
        <v>2018</v>
      </c>
    </row>
    <row r="1277" spans="1:9">
      <c r="A1277" s="3" t="s">
        <v>710</v>
      </c>
      <c r="B1277" t="s">
        <v>711</v>
      </c>
      <c r="C1277" t="s">
        <v>302</v>
      </c>
      <c r="D1277" t="s">
        <v>51</v>
      </c>
      <c r="E1277" t="s">
        <v>330</v>
      </c>
      <c r="F1277" t="s">
        <v>3049</v>
      </c>
      <c r="G1277" s="24">
        <f t="shared" si="23"/>
        <v>4</v>
      </c>
      <c r="H1277" s="24">
        <v>4000</v>
      </c>
      <c r="I1277">
        <v>2018</v>
      </c>
    </row>
    <row r="1278" spans="1:9">
      <c r="A1278" s="3" t="s">
        <v>810</v>
      </c>
      <c r="B1278" t="s">
        <v>811</v>
      </c>
      <c r="C1278" t="s">
        <v>302</v>
      </c>
      <c r="D1278" t="s">
        <v>51</v>
      </c>
      <c r="E1278" t="s">
        <v>330</v>
      </c>
      <c r="F1278" t="s">
        <v>3050</v>
      </c>
      <c r="G1278" s="24">
        <f t="shared" si="23"/>
        <v>4</v>
      </c>
      <c r="H1278" s="24">
        <v>4000</v>
      </c>
      <c r="I1278">
        <v>2018</v>
      </c>
    </row>
    <row r="1279" spans="1:9">
      <c r="A1279" s="3" t="s">
        <v>812</v>
      </c>
      <c r="B1279" t="s">
        <v>731</v>
      </c>
      <c r="C1279" t="s">
        <v>302</v>
      </c>
      <c r="D1279" t="s">
        <v>51</v>
      </c>
      <c r="E1279" t="s">
        <v>330</v>
      </c>
      <c r="F1279" t="s">
        <v>3053</v>
      </c>
      <c r="G1279" s="24">
        <f t="shared" si="23"/>
        <v>4</v>
      </c>
      <c r="H1279" s="24">
        <v>4000</v>
      </c>
      <c r="I1279">
        <v>2018</v>
      </c>
    </row>
    <row r="1280" spans="1:9">
      <c r="A1280" s="3" t="s">
        <v>831</v>
      </c>
      <c r="B1280" t="s">
        <v>832</v>
      </c>
      <c r="C1280" t="s">
        <v>302</v>
      </c>
      <c r="D1280" t="s">
        <v>51</v>
      </c>
      <c r="E1280" t="s">
        <v>330</v>
      </c>
      <c r="F1280" t="s">
        <v>3078</v>
      </c>
      <c r="G1280" s="24">
        <f t="shared" si="23"/>
        <v>4</v>
      </c>
      <c r="H1280" s="24">
        <v>4000</v>
      </c>
      <c r="I1280">
        <v>2018</v>
      </c>
    </row>
    <row r="1281" spans="1:9">
      <c r="A1281" s="3" t="s">
        <v>906</v>
      </c>
      <c r="B1281" t="s">
        <v>846</v>
      </c>
      <c r="C1281" t="s">
        <v>302</v>
      </c>
      <c r="D1281" t="s">
        <v>51</v>
      </c>
      <c r="E1281" t="s">
        <v>330</v>
      </c>
      <c r="F1281" t="s">
        <v>3049</v>
      </c>
      <c r="G1281" s="24">
        <f t="shared" si="23"/>
        <v>4</v>
      </c>
      <c r="H1281" s="24">
        <v>4000</v>
      </c>
      <c r="I1281">
        <v>2018</v>
      </c>
    </row>
    <row r="1282" spans="1:9">
      <c r="A1282" s="3" t="s">
        <v>933</v>
      </c>
      <c r="B1282" t="s">
        <v>908</v>
      </c>
      <c r="C1282" t="s">
        <v>302</v>
      </c>
      <c r="D1282" t="s">
        <v>51</v>
      </c>
      <c r="E1282" t="s">
        <v>330</v>
      </c>
      <c r="F1282" t="s">
        <v>3059</v>
      </c>
      <c r="G1282" s="24">
        <f t="shared" ref="G1282:G1345" si="24">H1282/1000</f>
        <v>4</v>
      </c>
      <c r="H1282" s="24">
        <v>4000</v>
      </c>
      <c r="I1282">
        <v>2018</v>
      </c>
    </row>
    <row r="1283" spans="1:9">
      <c r="A1283" s="3" t="s">
        <v>782</v>
      </c>
      <c r="B1283" t="s">
        <v>673</v>
      </c>
      <c r="C1283" t="s">
        <v>302</v>
      </c>
      <c r="D1283" t="s">
        <v>51</v>
      </c>
      <c r="E1283" t="s">
        <v>330</v>
      </c>
      <c r="F1283" t="s">
        <v>3050</v>
      </c>
      <c r="G1283" s="24">
        <f t="shared" si="24"/>
        <v>4.7</v>
      </c>
      <c r="H1283" s="24">
        <v>4700</v>
      </c>
      <c r="I1283">
        <v>2018</v>
      </c>
    </row>
    <row r="1284" spans="1:9">
      <c r="A1284" s="3" t="s">
        <v>879</v>
      </c>
      <c r="B1284" t="s">
        <v>665</v>
      </c>
      <c r="C1284" t="s">
        <v>302</v>
      </c>
      <c r="D1284" t="s">
        <v>51</v>
      </c>
      <c r="E1284" t="s">
        <v>330</v>
      </c>
      <c r="F1284" t="s">
        <v>3047</v>
      </c>
      <c r="G1284" s="24">
        <f t="shared" si="24"/>
        <v>4.8</v>
      </c>
      <c r="H1284" s="24">
        <v>4800</v>
      </c>
      <c r="I1284">
        <v>2018</v>
      </c>
    </row>
    <row r="1285" spans="1:9">
      <c r="A1285" s="3" t="s">
        <v>730</v>
      </c>
      <c r="B1285" t="s">
        <v>731</v>
      </c>
      <c r="C1285" t="s">
        <v>302</v>
      </c>
      <c r="D1285" t="s">
        <v>51</v>
      </c>
      <c r="E1285" t="s">
        <v>330</v>
      </c>
      <c r="F1285" t="s">
        <v>3047</v>
      </c>
      <c r="G1285" s="24">
        <f t="shared" si="24"/>
        <v>4.875</v>
      </c>
      <c r="H1285" s="24">
        <v>4875</v>
      </c>
      <c r="I1285">
        <v>2018</v>
      </c>
    </row>
    <row r="1286" spans="1:9">
      <c r="A1286" s="3" t="s">
        <v>652</v>
      </c>
      <c r="B1286" t="s">
        <v>653</v>
      </c>
      <c r="C1286" t="s">
        <v>302</v>
      </c>
      <c r="D1286" t="s">
        <v>51</v>
      </c>
      <c r="E1286" t="s">
        <v>330</v>
      </c>
      <c r="F1286" t="s">
        <v>3047</v>
      </c>
      <c r="G1286" s="24">
        <f t="shared" si="24"/>
        <v>4.95</v>
      </c>
      <c r="H1286" s="24">
        <v>4950</v>
      </c>
      <c r="I1286">
        <v>2018</v>
      </c>
    </row>
    <row r="1287" spans="1:9">
      <c r="A1287" s="3" t="s">
        <v>898</v>
      </c>
      <c r="B1287" t="s">
        <v>899</v>
      </c>
      <c r="C1287" t="s">
        <v>302</v>
      </c>
      <c r="D1287" t="s">
        <v>51</v>
      </c>
      <c r="E1287" t="s">
        <v>330</v>
      </c>
      <c r="F1287" t="s">
        <v>3047</v>
      </c>
      <c r="G1287" s="24">
        <f t="shared" si="24"/>
        <v>4.95</v>
      </c>
      <c r="H1287" s="24">
        <v>4950</v>
      </c>
      <c r="I1287">
        <v>2018</v>
      </c>
    </row>
    <row r="1288" spans="1:9">
      <c r="A1288" s="3" t="s">
        <v>664</v>
      </c>
      <c r="B1288" t="s">
        <v>665</v>
      </c>
      <c r="C1288" t="s">
        <v>302</v>
      </c>
      <c r="D1288" t="s">
        <v>51</v>
      </c>
      <c r="E1288" t="s">
        <v>330</v>
      </c>
      <c r="F1288" t="s">
        <v>3047</v>
      </c>
      <c r="G1288" s="24">
        <f t="shared" si="24"/>
        <v>5</v>
      </c>
      <c r="H1288" s="24">
        <v>5000</v>
      </c>
      <c r="I1288">
        <v>2018</v>
      </c>
    </row>
    <row r="1289" spans="1:9">
      <c r="A1289" s="3" t="s">
        <v>690</v>
      </c>
      <c r="B1289" t="s">
        <v>691</v>
      </c>
      <c r="C1289" t="s">
        <v>302</v>
      </c>
      <c r="D1289" t="s">
        <v>51</v>
      </c>
      <c r="E1289" t="s">
        <v>330</v>
      </c>
      <c r="F1289" t="s">
        <v>3053</v>
      </c>
      <c r="G1289" s="24">
        <f t="shared" si="24"/>
        <v>5</v>
      </c>
      <c r="H1289" s="24">
        <v>5000</v>
      </c>
      <c r="I1289">
        <v>2018</v>
      </c>
    </row>
    <row r="1290" spans="1:9">
      <c r="A1290" s="3" t="s">
        <v>699</v>
      </c>
      <c r="B1290" t="s">
        <v>698</v>
      </c>
      <c r="C1290" t="s">
        <v>302</v>
      </c>
      <c r="D1290" t="s">
        <v>51</v>
      </c>
      <c r="E1290" t="s">
        <v>330</v>
      </c>
      <c r="F1290" t="s">
        <v>3047</v>
      </c>
      <c r="G1290" s="24">
        <f t="shared" si="24"/>
        <v>5</v>
      </c>
      <c r="H1290" s="24">
        <v>5000</v>
      </c>
      <c r="I1290">
        <v>2018</v>
      </c>
    </row>
    <row r="1291" spans="1:9">
      <c r="A1291" s="3" t="s">
        <v>728</v>
      </c>
      <c r="B1291" t="s">
        <v>729</v>
      </c>
      <c r="C1291" t="s">
        <v>302</v>
      </c>
      <c r="D1291" t="s">
        <v>51</v>
      </c>
      <c r="E1291" t="s">
        <v>330</v>
      </c>
      <c r="F1291" t="s">
        <v>3049</v>
      </c>
      <c r="G1291" s="24">
        <f t="shared" si="24"/>
        <v>5</v>
      </c>
      <c r="H1291" s="24">
        <v>5000</v>
      </c>
      <c r="I1291">
        <v>2018</v>
      </c>
    </row>
    <row r="1292" spans="1:9">
      <c r="A1292" s="3" t="s">
        <v>732</v>
      </c>
      <c r="B1292" t="s">
        <v>731</v>
      </c>
      <c r="C1292" t="s">
        <v>302</v>
      </c>
      <c r="D1292" t="s">
        <v>51</v>
      </c>
      <c r="E1292" t="s">
        <v>330</v>
      </c>
      <c r="F1292" t="s">
        <v>3063</v>
      </c>
      <c r="G1292" s="24">
        <f t="shared" si="24"/>
        <v>5</v>
      </c>
      <c r="H1292" s="24">
        <v>5000</v>
      </c>
      <c r="I1292">
        <v>2018</v>
      </c>
    </row>
    <row r="1293" spans="1:9">
      <c r="A1293" s="3" t="s">
        <v>743</v>
      </c>
      <c r="B1293" t="s">
        <v>663</v>
      </c>
      <c r="C1293" t="s">
        <v>302</v>
      </c>
      <c r="D1293" t="s">
        <v>51</v>
      </c>
      <c r="E1293" t="s">
        <v>330</v>
      </c>
      <c r="F1293" t="s">
        <v>3064</v>
      </c>
      <c r="G1293" s="24">
        <f t="shared" si="24"/>
        <v>5</v>
      </c>
      <c r="H1293" s="24">
        <v>5000</v>
      </c>
      <c r="I1293">
        <v>2018</v>
      </c>
    </row>
    <row r="1294" spans="1:9">
      <c r="A1294" s="3" t="s">
        <v>750</v>
      </c>
      <c r="B1294" t="s">
        <v>751</v>
      </c>
      <c r="C1294" t="s">
        <v>302</v>
      </c>
      <c r="D1294" t="s">
        <v>51</v>
      </c>
      <c r="E1294" t="s">
        <v>330</v>
      </c>
      <c r="F1294" t="s">
        <v>3066</v>
      </c>
      <c r="G1294" s="24">
        <f t="shared" si="24"/>
        <v>5</v>
      </c>
      <c r="H1294" s="24">
        <v>5000</v>
      </c>
      <c r="I1294">
        <v>2018</v>
      </c>
    </row>
    <row r="1295" spans="1:9">
      <c r="A1295" s="3" t="s">
        <v>753</v>
      </c>
      <c r="B1295" t="s">
        <v>720</v>
      </c>
      <c r="C1295" t="s">
        <v>302</v>
      </c>
      <c r="D1295" t="s">
        <v>51</v>
      </c>
      <c r="E1295" t="s">
        <v>330</v>
      </c>
      <c r="F1295" t="s">
        <v>3063</v>
      </c>
      <c r="G1295" s="24">
        <f t="shared" si="24"/>
        <v>5</v>
      </c>
      <c r="H1295" s="24">
        <v>5000</v>
      </c>
      <c r="I1295">
        <v>2018</v>
      </c>
    </row>
    <row r="1296" spans="1:9">
      <c r="A1296" s="3" t="s">
        <v>760</v>
      </c>
      <c r="B1296" t="s">
        <v>761</v>
      </c>
      <c r="C1296" t="s">
        <v>302</v>
      </c>
      <c r="D1296" t="s">
        <v>51</v>
      </c>
      <c r="E1296" t="s">
        <v>330</v>
      </c>
      <c r="F1296" t="s">
        <v>3053</v>
      </c>
      <c r="G1296" s="24">
        <f t="shared" si="24"/>
        <v>5</v>
      </c>
      <c r="H1296" s="24">
        <v>5000</v>
      </c>
      <c r="I1296">
        <v>2018</v>
      </c>
    </row>
    <row r="1297" spans="1:9">
      <c r="A1297" s="3" t="s">
        <v>822</v>
      </c>
      <c r="B1297" t="s">
        <v>749</v>
      </c>
      <c r="C1297" t="s">
        <v>302</v>
      </c>
      <c r="D1297" t="s">
        <v>51</v>
      </c>
      <c r="E1297" t="s">
        <v>330</v>
      </c>
      <c r="F1297" t="s">
        <v>3063</v>
      </c>
      <c r="G1297" s="24">
        <f t="shared" si="24"/>
        <v>5</v>
      </c>
      <c r="H1297" s="24">
        <v>5000</v>
      </c>
      <c r="I1297">
        <v>2018</v>
      </c>
    </row>
    <row r="1298" spans="1:9">
      <c r="A1298" s="3" t="s">
        <v>825</v>
      </c>
      <c r="B1298" t="s">
        <v>826</v>
      </c>
      <c r="C1298" t="s">
        <v>302</v>
      </c>
      <c r="D1298" t="s">
        <v>51</v>
      </c>
      <c r="E1298" t="s">
        <v>330</v>
      </c>
      <c r="F1298" t="s">
        <v>3047</v>
      </c>
      <c r="G1298" s="24">
        <f t="shared" si="24"/>
        <v>5</v>
      </c>
      <c r="H1298" s="24">
        <v>5000</v>
      </c>
      <c r="I1298">
        <v>2018</v>
      </c>
    </row>
    <row r="1299" spans="1:9">
      <c r="A1299" s="3" t="s">
        <v>829</v>
      </c>
      <c r="B1299" t="s">
        <v>830</v>
      </c>
      <c r="C1299" t="s">
        <v>302</v>
      </c>
      <c r="D1299" t="s">
        <v>51</v>
      </c>
      <c r="E1299" t="s">
        <v>330</v>
      </c>
      <c r="F1299" t="s">
        <v>3078</v>
      </c>
      <c r="G1299" s="24">
        <f t="shared" si="24"/>
        <v>5</v>
      </c>
      <c r="H1299" s="24">
        <v>5000</v>
      </c>
      <c r="I1299">
        <v>2018</v>
      </c>
    </row>
    <row r="1300" spans="1:9">
      <c r="A1300" s="3" t="s">
        <v>845</v>
      </c>
      <c r="B1300" t="s">
        <v>846</v>
      </c>
      <c r="C1300" t="s">
        <v>302</v>
      </c>
      <c r="D1300" t="s">
        <v>51</v>
      </c>
      <c r="E1300" t="s">
        <v>330</v>
      </c>
      <c r="F1300" t="s">
        <v>3051</v>
      </c>
      <c r="G1300" s="24">
        <f t="shared" si="24"/>
        <v>5</v>
      </c>
      <c r="H1300" s="24">
        <v>5000</v>
      </c>
      <c r="I1300">
        <v>2018</v>
      </c>
    </row>
    <row r="1301" spans="1:9">
      <c r="A1301" s="3" t="s">
        <v>849</v>
      </c>
      <c r="B1301" t="s">
        <v>850</v>
      </c>
      <c r="C1301" t="s">
        <v>302</v>
      </c>
      <c r="D1301" t="s">
        <v>51</v>
      </c>
      <c r="E1301" t="s">
        <v>330</v>
      </c>
      <c r="F1301" t="s">
        <v>3051</v>
      </c>
      <c r="G1301" s="24">
        <f t="shared" si="24"/>
        <v>5</v>
      </c>
      <c r="H1301" s="24">
        <v>5000</v>
      </c>
      <c r="I1301">
        <v>2018</v>
      </c>
    </row>
    <row r="1302" spans="1:9">
      <c r="A1302" s="3" t="s">
        <v>889</v>
      </c>
      <c r="B1302" t="s">
        <v>665</v>
      </c>
      <c r="C1302" t="s">
        <v>302</v>
      </c>
      <c r="D1302" t="s">
        <v>51</v>
      </c>
      <c r="E1302" t="s">
        <v>330</v>
      </c>
      <c r="F1302" t="s">
        <v>3083</v>
      </c>
      <c r="G1302" s="24">
        <f t="shared" si="24"/>
        <v>5</v>
      </c>
      <c r="H1302" s="24">
        <v>5000</v>
      </c>
      <c r="I1302">
        <v>2018</v>
      </c>
    </row>
    <row r="1303" spans="1:9">
      <c r="A1303" s="3" t="s">
        <v>890</v>
      </c>
      <c r="B1303" t="s">
        <v>811</v>
      </c>
      <c r="C1303" t="s">
        <v>302</v>
      </c>
      <c r="D1303" t="s">
        <v>51</v>
      </c>
      <c r="E1303" t="s">
        <v>330</v>
      </c>
      <c r="F1303" t="s">
        <v>3047</v>
      </c>
      <c r="G1303" s="24">
        <f t="shared" si="24"/>
        <v>5</v>
      </c>
      <c r="H1303" s="24">
        <v>5000</v>
      </c>
      <c r="I1303">
        <v>2018</v>
      </c>
    </row>
    <row r="1304" spans="1:9">
      <c r="A1304" s="3" t="s">
        <v>902</v>
      </c>
      <c r="B1304" t="s">
        <v>811</v>
      </c>
      <c r="C1304" t="s">
        <v>302</v>
      </c>
      <c r="D1304" t="s">
        <v>51</v>
      </c>
      <c r="E1304" t="s">
        <v>330</v>
      </c>
      <c r="F1304" t="s">
        <v>3050</v>
      </c>
      <c r="G1304" s="24">
        <f t="shared" si="24"/>
        <v>5</v>
      </c>
      <c r="H1304" s="24">
        <v>5000</v>
      </c>
      <c r="I1304">
        <v>2018</v>
      </c>
    </row>
    <row r="1305" spans="1:9">
      <c r="A1305" s="3" t="s">
        <v>907</v>
      </c>
      <c r="B1305" t="s">
        <v>908</v>
      </c>
      <c r="C1305" t="s">
        <v>302</v>
      </c>
      <c r="D1305" t="s">
        <v>51</v>
      </c>
      <c r="E1305" t="s">
        <v>330</v>
      </c>
      <c r="F1305" t="s">
        <v>3053</v>
      </c>
      <c r="G1305" s="24">
        <f t="shared" si="24"/>
        <v>5</v>
      </c>
      <c r="H1305" s="24">
        <v>5000</v>
      </c>
      <c r="I1305">
        <v>2018</v>
      </c>
    </row>
    <row r="1306" spans="1:9">
      <c r="A1306" s="3" t="s">
        <v>928</v>
      </c>
      <c r="B1306" t="s">
        <v>703</v>
      </c>
      <c r="C1306" t="s">
        <v>302</v>
      </c>
      <c r="D1306" t="s">
        <v>51</v>
      </c>
      <c r="E1306" t="s">
        <v>330</v>
      </c>
      <c r="F1306" t="s">
        <v>3050</v>
      </c>
      <c r="G1306" s="24">
        <f t="shared" si="24"/>
        <v>5</v>
      </c>
      <c r="H1306" s="24">
        <v>5000</v>
      </c>
      <c r="I1306">
        <v>2018</v>
      </c>
    </row>
    <row r="1307" spans="1:9">
      <c r="A1307" s="3" t="s">
        <v>930</v>
      </c>
      <c r="B1307" t="s">
        <v>761</v>
      </c>
      <c r="C1307" t="s">
        <v>302</v>
      </c>
      <c r="D1307" t="s">
        <v>51</v>
      </c>
      <c r="E1307" t="s">
        <v>330</v>
      </c>
      <c r="F1307" t="s">
        <v>3064</v>
      </c>
      <c r="G1307" s="24">
        <f t="shared" si="24"/>
        <v>5</v>
      </c>
      <c r="H1307" s="24">
        <v>5000</v>
      </c>
      <c r="I1307">
        <v>2018</v>
      </c>
    </row>
    <row r="1308" spans="1:9">
      <c r="A1308" s="3" t="s">
        <v>934</v>
      </c>
      <c r="B1308" t="s">
        <v>935</v>
      </c>
      <c r="C1308" t="s">
        <v>302</v>
      </c>
      <c r="D1308" t="s">
        <v>51</v>
      </c>
      <c r="E1308" t="s">
        <v>330</v>
      </c>
      <c r="F1308" t="s">
        <v>3063</v>
      </c>
      <c r="G1308" s="24">
        <f t="shared" si="24"/>
        <v>5</v>
      </c>
      <c r="H1308" s="24">
        <v>5000</v>
      </c>
      <c r="I1308">
        <v>2018</v>
      </c>
    </row>
    <row r="1309" spans="1:9">
      <c r="A1309" s="3" t="s">
        <v>1803</v>
      </c>
      <c r="B1309" t="s">
        <v>1804</v>
      </c>
      <c r="C1309" t="s">
        <v>302</v>
      </c>
      <c r="D1309" t="s">
        <v>51</v>
      </c>
      <c r="E1309" t="s">
        <v>330</v>
      </c>
      <c r="F1309" t="s">
        <v>3060</v>
      </c>
      <c r="G1309" s="24">
        <f t="shared" si="24"/>
        <v>0.18</v>
      </c>
      <c r="H1309" s="24">
        <v>180</v>
      </c>
      <c r="I1309">
        <v>2019</v>
      </c>
    </row>
    <row r="1310" spans="1:9">
      <c r="A1310" s="3" t="s">
        <v>1838</v>
      </c>
      <c r="B1310" t="s">
        <v>788</v>
      </c>
      <c r="C1310" t="s">
        <v>302</v>
      </c>
      <c r="D1310" t="s">
        <v>51</v>
      </c>
      <c r="E1310" t="s">
        <v>330</v>
      </c>
      <c r="F1310" t="s">
        <v>3055</v>
      </c>
      <c r="G1310" s="24">
        <f t="shared" si="24"/>
        <v>0.24</v>
      </c>
      <c r="H1310" s="24">
        <v>240</v>
      </c>
      <c r="I1310">
        <v>2019</v>
      </c>
    </row>
    <row r="1311" spans="1:9">
      <c r="A1311" s="3" t="s">
        <v>1799</v>
      </c>
      <c r="B1311" t="s">
        <v>1800</v>
      </c>
      <c r="C1311" t="s">
        <v>302</v>
      </c>
      <c r="D1311" t="s">
        <v>51</v>
      </c>
      <c r="E1311" t="s">
        <v>330</v>
      </c>
      <c r="F1311" t="s">
        <v>3249</v>
      </c>
      <c r="G1311" s="24">
        <f t="shared" si="24"/>
        <v>0.25</v>
      </c>
      <c r="H1311" s="24">
        <v>250</v>
      </c>
      <c r="I1311">
        <v>2019</v>
      </c>
    </row>
    <row r="1312" spans="1:9">
      <c r="A1312" s="3" t="s">
        <v>1849</v>
      </c>
      <c r="B1312" t="s">
        <v>1850</v>
      </c>
      <c r="C1312" t="s">
        <v>302</v>
      </c>
      <c r="D1312" t="s">
        <v>51</v>
      </c>
      <c r="E1312" t="s">
        <v>330</v>
      </c>
      <c r="F1312" t="s">
        <v>3055</v>
      </c>
      <c r="G1312" s="24">
        <f t="shared" si="24"/>
        <v>0.32400000000000001</v>
      </c>
      <c r="H1312" s="24">
        <v>324</v>
      </c>
      <c r="I1312">
        <v>2019</v>
      </c>
    </row>
    <row r="1313" spans="1:9">
      <c r="A1313" s="3" t="s">
        <v>1875</v>
      </c>
      <c r="B1313" t="s">
        <v>1874</v>
      </c>
      <c r="C1313" t="s">
        <v>302</v>
      </c>
      <c r="D1313" t="s">
        <v>51</v>
      </c>
      <c r="E1313" t="s">
        <v>330</v>
      </c>
      <c r="F1313" t="s">
        <v>3254</v>
      </c>
      <c r="G1313" s="24">
        <f t="shared" si="24"/>
        <v>0.39600000000000002</v>
      </c>
      <c r="H1313" s="24">
        <v>396</v>
      </c>
      <c r="I1313">
        <v>2019</v>
      </c>
    </row>
    <row r="1314" spans="1:9">
      <c r="A1314" s="3" t="s">
        <v>1889</v>
      </c>
      <c r="B1314" t="s">
        <v>734</v>
      </c>
      <c r="C1314" t="s">
        <v>302</v>
      </c>
      <c r="D1314" t="s">
        <v>51</v>
      </c>
      <c r="E1314" t="s">
        <v>330</v>
      </c>
      <c r="F1314" t="s">
        <v>3077</v>
      </c>
      <c r="G1314" s="24">
        <f t="shared" si="24"/>
        <v>0.4</v>
      </c>
      <c r="H1314" s="24">
        <v>400</v>
      </c>
      <c r="I1314">
        <v>2019</v>
      </c>
    </row>
    <row r="1315" spans="1:9">
      <c r="A1315" s="3" t="s">
        <v>1862</v>
      </c>
      <c r="B1315" t="s">
        <v>848</v>
      </c>
      <c r="C1315" t="s">
        <v>302</v>
      </c>
      <c r="D1315" t="s">
        <v>51</v>
      </c>
      <c r="E1315" t="s">
        <v>330</v>
      </c>
      <c r="F1315" t="s">
        <v>3053</v>
      </c>
      <c r="G1315" s="24">
        <f t="shared" si="24"/>
        <v>0.54</v>
      </c>
      <c r="H1315" s="24">
        <v>540</v>
      </c>
      <c r="I1315">
        <v>2019</v>
      </c>
    </row>
    <row r="1316" spans="1:9">
      <c r="A1316" s="3" t="s">
        <v>1887</v>
      </c>
      <c r="B1316" t="s">
        <v>866</v>
      </c>
      <c r="C1316" t="s">
        <v>302</v>
      </c>
      <c r="D1316" t="s">
        <v>51</v>
      </c>
      <c r="E1316" t="s">
        <v>330</v>
      </c>
      <c r="F1316" t="s">
        <v>3077</v>
      </c>
      <c r="G1316" s="24">
        <f t="shared" si="24"/>
        <v>0.59</v>
      </c>
      <c r="H1316" s="24">
        <v>590</v>
      </c>
      <c r="I1316">
        <v>2019</v>
      </c>
    </row>
    <row r="1317" spans="1:9">
      <c r="A1317" s="3" t="s">
        <v>1884</v>
      </c>
      <c r="B1317" t="s">
        <v>734</v>
      </c>
      <c r="C1317" t="s">
        <v>302</v>
      </c>
      <c r="D1317" t="s">
        <v>51</v>
      </c>
      <c r="E1317" t="s">
        <v>330</v>
      </c>
      <c r="F1317" t="s">
        <v>3077</v>
      </c>
      <c r="G1317" s="24">
        <f t="shared" si="24"/>
        <v>0.59799999999999998</v>
      </c>
      <c r="H1317" s="24">
        <v>598</v>
      </c>
      <c r="I1317">
        <v>2019</v>
      </c>
    </row>
    <row r="1318" spans="1:9">
      <c r="A1318" s="3" t="s">
        <v>1878</v>
      </c>
      <c r="B1318" t="s">
        <v>1879</v>
      </c>
      <c r="C1318" t="s">
        <v>302</v>
      </c>
      <c r="D1318" t="s">
        <v>51</v>
      </c>
      <c r="E1318" t="s">
        <v>330</v>
      </c>
      <c r="F1318" t="s">
        <v>3077</v>
      </c>
      <c r="G1318" s="24">
        <f t="shared" si="24"/>
        <v>0.62</v>
      </c>
      <c r="H1318" s="24">
        <v>620</v>
      </c>
      <c r="I1318">
        <v>2019</v>
      </c>
    </row>
    <row r="1319" spans="1:9">
      <c r="A1319" s="3" t="s">
        <v>1895</v>
      </c>
      <c r="B1319" t="s">
        <v>1879</v>
      </c>
      <c r="C1319" t="s">
        <v>302</v>
      </c>
      <c r="D1319" t="s">
        <v>51</v>
      </c>
      <c r="E1319" t="s">
        <v>330</v>
      </c>
      <c r="F1319" t="s">
        <v>3077</v>
      </c>
      <c r="G1319" s="24">
        <f t="shared" si="24"/>
        <v>0.62</v>
      </c>
      <c r="H1319" s="24">
        <v>620</v>
      </c>
      <c r="I1319">
        <v>2019</v>
      </c>
    </row>
    <row r="1320" spans="1:9">
      <c r="A1320" s="3" t="s">
        <v>1864</v>
      </c>
      <c r="B1320" t="s">
        <v>1796</v>
      </c>
      <c r="C1320" t="s">
        <v>302</v>
      </c>
      <c r="D1320" t="s">
        <v>51</v>
      </c>
      <c r="E1320" t="s">
        <v>330</v>
      </c>
      <c r="F1320" t="s">
        <v>3050</v>
      </c>
      <c r="G1320" s="24">
        <f t="shared" si="24"/>
        <v>0.72</v>
      </c>
      <c r="H1320" s="24">
        <v>720</v>
      </c>
      <c r="I1320">
        <v>2019</v>
      </c>
    </row>
    <row r="1321" spans="1:9">
      <c r="A1321" s="3" t="s">
        <v>1868</v>
      </c>
      <c r="B1321" t="s">
        <v>1189</v>
      </c>
      <c r="C1321" t="s">
        <v>302</v>
      </c>
      <c r="D1321" t="s">
        <v>51</v>
      </c>
      <c r="E1321" t="s">
        <v>330</v>
      </c>
      <c r="F1321" t="s">
        <v>3050</v>
      </c>
      <c r="G1321" s="24">
        <f t="shared" si="24"/>
        <v>0.76</v>
      </c>
      <c r="H1321" s="24">
        <v>760</v>
      </c>
      <c r="I1321">
        <v>2019</v>
      </c>
    </row>
    <row r="1322" spans="1:9">
      <c r="A1322" s="3" t="s">
        <v>1834</v>
      </c>
      <c r="B1322" t="s">
        <v>711</v>
      </c>
      <c r="C1322" t="s">
        <v>302</v>
      </c>
      <c r="D1322" t="s">
        <v>51</v>
      </c>
      <c r="E1322" t="s">
        <v>330</v>
      </c>
      <c r="F1322" t="s">
        <v>3252</v>
      </c>
      <c r="G1322" s="24">
        <f t="shared" si="24"/>
        <v>0.85</v>
      </c>
      <c r="H1322" s="24">
        <v>850</v>
      </c>
      <c r="I1322">
        <v>2019</v>
      </c>
    </row>
    <row r="1323" spans="1:9">
      <c r="A1323" s="3" t="s">
        <v>1831</v>
      </c>
      <c r="B1323" t="s">
        <v>811</v>
      </c>
      <c r="C1323" t="s">
        <v>302</v>
      </c>
      <c r="D1323" t="s">
        <v>51</v>
      </c>
      <c r="E1323" t="s">
        <v>330</v>
      </c>
      <c r="F1323" t="s">
        <v>3055</v>
      </c>
      <c r="G1323" s="24">
        <f t="shared" si="24"/>
        <v>0.94</v>
      </c>
      <c r="H1323" s="24">
        <v>940</v>
      </c>
      <c r="I1323">
        <v>2019</v>
      </c>
    </row>
    <row r="1324" spans="1:9">
      <c r="A1324" s="3" t="s">
        <v>1802</v>
      </c>
      <c r="B1324" t="s">
        <v>697</v>
      </c>
      <c r="C1324" t="s">
        <v>302</v>
      </c>
      <c r="D1324" t="s">
        <v>51</v>
      </c>
      <c r="E1324" t="s">
        <v>330</v>
      </c>
      <c r="F1324" t="s">
        <v>3060</v>
      </c>
      <c r="G1324" s="24">
        <f t="shared" si="24"/>
        <v>0.96</v>
      </c>
      <c r="H1324" s="24">
        <v>960</v>
      </c>
      <c r="I1324">
        <v>2019</v>
      </c>
    </row>
    <row r="1325" spans="1:9">
      <c r="A1325" s="3" t="s">
        <v>1801</v>
      </c>
      <c r="B1325" t="s">
        <v>811</v>
      </c>
      <c r="C1325" t="s">
        <v>302</v>
      </c>
      <c r="D1325" t="s">
        <v>51</v>
      </c>
      <c r="E1325" t="s">
        <v>330</v>
      </c>
      <c r="F1325" t="s">
        <v>3060</v>
      </c>
      <c r="G1325" s="24">
        <f t="shared" si="24"/>
        <v>0.996</v>
      </c>
      <c r="H1325" s="24">
        <v>996</v>
      </c>
      <c r="I1325">
        <v>2019</v>
      </c>
    </row>
    <row r="1326" spans="1:9">
      <c r="A1326" s="3" t="s">
        <v>1851</v>
      </c>
      <c r="B1326" t="s">
        <v>1852</v>
      </c>
      <c r="C1326" t="s">
        <v>302</v>
      </c>
      <c r="D1326" t="s">
        <v>51</v>
      </c>
      <c r="E1326" t="s">
        <v>330</v>
      </c>
      <c r="F1326" t="s">
        <v>3051</v>
      </c>
      <c r="G1326" s="24">
        <f t="shared" si="24"/>
        <v>0.998</v>
      </c>
      <c r="H1326" s="24">
        <v>998</v>
      </c>
      <c r="I1326">
        <v>2019</v>
      </c>
    </row>
    <row r="1327" spans="1:9">
      <c r="A1327" s="3" t="s">
        <v>1863</v>
      </c>
      <c r="B1327" t="s">
        <v>784</v>
      </c>
      <c r="C1327" t="s">
        <v>302</v>
      </c>
      <c r="D1327" t="s">
        <v>51</v>
      </c>
      <c r="E1327" t="s">
        <v>330</v>
      </c>
      <c r="F1327" t="s">
        <v>3051</v>
      </c>
      <c r="G1327" s="24">
        <f t="shared" si="24"/>
        <v>0.998</v>
      </c>
      <c r="H1327" s="24">
        <v>998</v>
      </c>
      <c r="I1327">
        <v>2019</v>
      </c>
    </row>
    <row r="1328" spans="1:9">
      <c r="A1328" s="3" t="s">
        <v>1790</v>
      </c>
      <c r="B1328" t="s">
        <v>701</v>
      </c>
      <c r="C1328" t="s">
        <v>302</v>
      </c>
      <c r="D1328" t="s">
        <v>51</v>
      </c>
      <c r="E1328" t="s">
        <v>330</v>
      </c>
      <c r="F1328" t="s">
        <v>3050</v>
      </c>
      <c r="G1328" s="24">
        <f t="shared" si="24"/>
        <v>1</v>
      </c>
      <c r="H1328" s="24">
        <v>1000</v>
      </c>
      <c r="I1328">
        <v>2019</v>
      </c>
    </row>
    <row r="1329" spans="1:9">
      <c r="A1329" s="3" t="s">
        <v>1791</v>
      </c>
      <c r="B1329" t="s">
        <v>671</v>
      </c>
      <c r="C1329" t="s">
        <v>302</v>
      </c>
      <c r="D1329" t="s">
        <v>51</v>
      </c>
      <c r="E1329" t="s">
        <v>330</v>
      </c>
      <c r="F1329" t="s">
        <v>3050</v>
      </c>
      <c r="G1329" s="24">
        <f t="shared" si="24"/>
        <v>1</v>
      </c>
      <c r="H1329" s="24">
        <v>1000</v>
      </c>
      <c r="I1329">
        <v>2019</v>
      </c>
    </row>
    <row r="1330" spans="1:9">
      <c r="A1330" s="3" t="s">
        <v>1792</v>
      </c>
      <c r="B1330" t="s">
        <v>681</v>
      </c>
      <c r="C1330" t="s">
        <v>302</v>
      </c>
      <c r="D1330" t="s">
        <v>51</v>
      </c>
      <c r="E1330" t="s">
        <v>330</v>
      </c>
      <c r="F1330" t="s">
        <v>3050</v>
      </c>
      <c r="G1330" s="24">
        <f t="shared" si="24"/>
        <v>1</v>
      </c>
      <c r="H1330" s="24">
        <v>1000</v>
      </c>
      <c r="I1330">
        <v>2019</v>
      </c>
    </row>
    <row r="1331" spans="1:9">
      <c r="A1331" s="3" t="s">
        <v>1793</v>
      </c>
      <c r="B1331" t="s">
        <v>1794</v>
      </c>
      <c r="C1331" t="s">
        <v>302</v>
      </c>
      <c r="D1331" t="s">
        <v>51</v>
      </c>
      <c r="E1331" t="s">
        <v>330</v>
      </c>
      <c r="F1331" t="s">
        <v>3248</v>
      </c>
      <c r="G1331" s="24">
        <f t="shared" si="24"/>
        <v>1</v>
      </c>
      <c r="H1331" s="24">
        <v>1000</v>
      </c>
      <c r="I1331">
        <v>2019</v>
      </c>
    </row>
    <row r="1332" spans="1:9">
      <c r="A1332" s="3" t="s">
        <v>1795</v>
      </c>
      <c r="B1332" t="s">
        <v>1796</v>
      </c>
      <c r="C1332" t="s">
        <v>302</v>
      </c>
      <c r="D1332" t="s">
        <v>51</v>
      </c>
      <c r="E1332" t="s">
        <v>330</v>
      </c>
      <c r="F1332" t="s">
        <v>3050</v>
      </c>
      <c r="G1332" s="24">
        <f t="shared" si="24"/>
        <v>1</v>
      </c>
      <c r="H1332" s="24">
        <v>1000</v>
      </c>
      <c r="I1332">
        <v>2019</v>
      </c>
    </row>
    <row r="1333" spans="1:9">
      <c r="A1333" s="3" t="s">
        <v>1797</v>
      </c>
      <c r="B1333" t="s">
        <v>861</v>
      </c>
      <c r="C1333" t="s">
        <v>302</v>
      </c>
      <c r="D1333" t="s">
        <v>51</v>
      </c>
      <c r="E1333" t="s">
        <v>330</v>
      </c>
      <c r="F1333" t="s">
        <v>3050</v>
      </c>
      <c r="G1333" s="24">
        <f t="shared" si="24"/>
        <v>1</v>
      </c>
      <c r="H1333" s="24">
        <v>1000</v>
      </c>
      <c r="I1333">
        <v>2019</v>
      </c>
    </row>
    <row r="1334" spans="1:9">
      <c r="A1334" s="3" t="s">
        <v>1798</v>
      </c>
      <c r="B1334" t="s">
        <v>681</v>
      </c>
      <c r="C1334" t="s">
        <v>302</v>
      </c>
      <c r="D1334" t="s">
        <v>51</v>
      </c>
      <c r="E1334" t="s">
        <v>330</v>
      </c>
      <c r="F1334" t="s">
        <v>3050</v>
      </c>
      <c r="G1334" s="24">
        <f t="shared" si="24"/>
        <v>1</v>
      </c>
      <c r="H1334" s="24">
        <v>1000</v>
      </c>
      <c r="I1334">
        <v>2019</v>
      </c>
    </row>
    <row r="1335" spans="1:9">
      <c r="A1335" s="3" t="s">
        <v>1805</v>
      </c>
      <c r="B1335" t="s">
        <v>765</v>
      </c>
      <c r="C1335" t="s">
        <v>302</v>
      </c>
      <c r="D1335" t="s">
        <v>51</v>
      </c>
      <c r="E1335" t="s">
        <v>330</v>
      </c>
      <c r="F1335" t="s">
        <v>3060</v>
      </c>
      <c r="G1335" s="24">
        <f t="shared" si="24"/>
        <v>1</v>
      </c>
      <c r="H1335" s="24">
        <v>1000</v>
      </c>
      <c r="I1335">
        <v>2019</v>
      </c>
    </row>
    <row r="1336" spans="1:9">
      <c r="A1336" s="3" t="s">
        <v>1807</v>
      </c>
      <c r="B1336" t="s">
        <v>884</v>
      </c>
      <c r="C1336" t="s">
        <v>302</v>
      </c>
      <c r="D1336" t="s">
        <v>51</v>
      </c>
      <c r="E1336" t="s">
        <v>330</v>
      </c>
      <c r="F1336" t="s">
        <v>3051</v>
      </c>
      <c r="G1336" s="24">
        <f t="shared" si="24"/>
        <v>1</v>
      </c>
      <c r="H1336" s="24">
        <v>1000</v>
      </c>
      <c r="I1336">
        <v>2019</v>
      </c>
    </row>
    <row r="1337" spans="1:9">
      <c r="A1337" s="3" t="s">
        <v>1808</v>
      </c>
      <c r="B1337" t="s">
        <v>703</v>
      </c>
      <c r="C1337" t="s">
        <v>302</v>
      </c>
      <c r="D1337" t="s">
        <v>51</v>
      </c>
      <c r="E1337" t="s">
        <v>330</v>
      </c>
      <c r="F1337" t="s">
        <v>3248</v>
      </c>
      <c r="G1337" s="24">
        <f t="shared" si="24"/>
        <v>1</v>
      </c>
      <c r="H1337" s="24">
        <v>1000</v>
      </c>
      <c r="I1337">
        <v>2019</v>
      </c>
    </row>
    <row r="1338" spans="1:9">
      <c r="A1338" s="3" t="s">
        <v>1809</v>
      </c>
      <c r="B1338" t="s">
        <v>1810</v>
      </c>
      <c r="C1338" t="s">
        <v>302</v>
      </c>
      <c r="D1338" t="s">
        <v>51</v>
      </c>
      <c r="E1338" t="s">
        <v>330</v>
      </c>
      <c r="F1338" t="s">
        <v>3050</v>
      </c>
      <c r="G1338" s="24">
        <f t="shared" si="24"/>
        <v>1</v>
      </c>
      <c r="H1338" s="24">
        <v>1000</v>
      </c>
      <c r="I1338">
        <v>2019</v>
      </c>
    </row>
    <row r="1339" spans="1:9">
      <c r="A1339" s="3" t="s">
        <v>1811</v>
      </c>
      <c r="B1339" t="s">
        <v>749</v>
      </c>
      <c r="C1339" t="s">
        <v>302</v>
      </c>
      <c r="D1339" t="s">
        <v>51</v>
      </c>
      <c r="E1339" t="s">
        <v>330</v>
      </c>
      <c r="F1339" t="s">
        <v>3055</v>
      </c>
      <c r="G1339" s="24">
        <f t="shared" si="24"/>
        <v>1</v>
      </c>
      <c r="H1339" s="24">
        <v>1000</v>
      </c>
      <c r="I1339">
        <v>2019</v>
      </c>
    </row>
    <row r="1340" spans="1:9">
      <c r="A1340" s="3" t="s">
        <v>1812</v>
      </c>
      <c r="B1340" t="s">
        <v>1796</v>
      </c>
      <c r="C1340" t="s">
        <v>302</v>
      </c>
      <c r="D1340" t="s">
        <v>51</v>
      </c>
      <c r="E1340" t="s">
        <v>330</v>
      </c>
      <c r="F1340" t="s">
        <v>3050</v>
      </c>
      <c r="G1340" s="24">
        <f t="shared" si="24"/>
        <v>1</v>
      </c>
      <c r="H1340" s="24">
        <v>1000</v>
      </c>
      <c r="I1340">
        <v>2019</v>
      </c>
    </row>
    <row r="1341" spans="1:9">
      <c r="A1341" s="3" t="s">
        <v>1816</v>
      </c>
      <c r="B1341" t="s">
        <v>850</v>
      </c>
      <c r="C1341" t="s">
        <v>302</v>
      </c>
      <c r="D1341" t="s">
        <v>51</v>
      </c>
      <c r="E1341" t="s">
        <v>330</v>
      </c>
      <c r="F1341" t="s">
        <v>3055</v>
      </c>
      <c r="G1341" s="24">
        <f t="shared" si="24"/>
        <v>1</v>
      </c>
      <c r="H1341" s="24">
        <v>1000</v>
      </c>
      <c r="I1341">
        <v>2019</v>
      </c>
    </row>
    <row r="1342" spans="1:9">
      <c r="A1342" s="3" t="s">
        <v>1817</v>
      </c>
      <c r="B1342" t="s">
        <v>665</v>
      </c>
      <c r="C1342" t="s">
        <v>302</v>
      </c>
      <c r="D1342" t="s">
        <v>51</v>
      </c>
      <c r="E1342" t="s">
        <v>330</v>
      </c>
      <c r="F1342" t="s">
        <v>3055</v>
      </c>
      <c r="G1342" s="24">
        <f t="shared" si="24"/>
        <v>1</v>
      </c>
      <c r="H1342" s="24">
        <v>1000</v>
      </c>
      <c r="I1342">
        <v>2019</v>
      </c>
    </row>
    <row r="1343" spans="1:9">
      <c r="A1343" s="3" t="s">
        <v>1818</v>
      </c>
      <c r="B1343" t="s">
        <v>850</v>
      </c>
      <c r="C1343" t="s">
        <v>302</v>
      </c>
      <c r="D1343" t="s">
        <v>51</v>
      </c>
      <c r="E1343" t="s">
        <v>330</v>
      </c>
      <c r="F1343" t="s">
        <v>3250</v>
      </c>
      <c r="G1343" s="24">
        <f t="shared" si="24"/>
        <v>1</v>
      </c>
      <c r="H1343" s="24">
        <v>1000</v>
      </c>
      <c r="I1343">
        <v>2019</v>
      </c>
    </row>
    <row r="1344" spans="1:9">
      <c r="A1344" s="3" t="s">
        <v>1819</v>
      </c>
      <c r="B1344" t="s">
        <v>1820</v>
      </c>
      <c r="C1344" t="s">
        <v>302</v>
      </c>
      <c r="D1344" t="s">
        <v>51</v>
      </c>
      <c r="E1344" t="s">
        <v>330</v>
      </c>
      <c r="F1344" t="s">
        <v>3251</v>
      </c>
      <c r="G1344" s="24">
        <f t="shared" si="24"/>
        <v>1</v>
      </c>
      <c r="H1344" s="24">
        <v>1000</v>
      </c>
      <c r="I1344">
        <v>2019</v>
      </c>
    </row>
    <row r="1345" spans="1:9">
      <c r="A1345" s="3" t="s">
        <v>1821</v>
      </c>
      <c r="B1345" t="s">
        <v>1822</v>
      </c>
      <c r="C1345" t="s">
        <v>302</v>
      </c>
      <c r="D1345" t="s">
        <v>51</v>
      </c>
      <c r="E1345" t="s">
        <v>330</v>
      </c>
      <c r="F1345" t="s">
        <v>3250</v>
      </c>
      <c r="G1345" s="24">
        <f t="shared" si="24"/>
        <v>1</v>
      </c>
      <c r="H1345" s="24">
        <v>1000</v>
      </c>
      <c r="I1345">
        <v>2019</v>
      </c>
    </row>
    <row r="1346" spans="1:9">
      <c r="A1346" s="3" t="s">
        <v>1823</v>
      </c>
      <c r="B1346" t="s">
        <v>788</v>
      </c>
      <c r="C1346" t="s">
        <v>302</v>
      </c>
      <c r="D1346" t="s">
        <v>51</v>
      </c>
      <c r="E1346" t="s">
        <v>330</v>
      </c>
      <c r="F1346" t="s">
        <v>3250</v>
      </c>
      <c r="G1346" s="24">
        <f t="shared" ref="G1346:G1409" si="25">H1346/1000</f>
        <v>1</v>
      </c>
      <c r="H1346" s="24">
        <v>1000</v>
      </c>
      <c r="I1346">
        <v>2019</v>
      </c>
    </row>
    <row r="1347" spans="1:9">
      <c r="A1347" s="3" t="s">
        <v>1824</v>
      </c>
      <c r="B1347" t="s">
        <v>1825</v>
      </c>
      <c r="C1347" t="s">
        <v>302</v>
      </c>
      <c r="D1347" t="s">
        <v>51</v>
      </c>
      <c r="E1347" t="s">
        <v>330</v>
      </c>
      <c r="F1347" t="s">
        <v>3250</v>
      </c>
      <c r="G1347" s="24">
        <f t="shared" si="25"/>
        <v>1</v>
      </c>
      <c r="H1347" s="24">
        <v>1000</v>
      </c>
      <c r="I1347">
        <v>2019</v>
      </c>
    </row>
    <row r="1348" spans="1:9">
      <c r="A1348" s="3" t="s">
        <v>1826</v>
      </c>
      <c r="B1348" t="s">
        <v>877</v>
      </c>
      <c r="C1348" t="s">
        <v>302</v>
      </c>
      <c r="D1348" t="s">
        <v>51</v>
      </c>
      <c r="E1348" t="s">
        <v>330</v>
      </c>
      <c r="F1348" t="s">
        <v>3250</v>
      </c>
      <c r="G1348" s="24">
        <f t="shared" si="25"/>
        <v>1</v>
      </c>
      <c r="H1348" s="24">
        <v>1000</v>
      </c>
      <c r="I1348">
        <v>2019</v>
      </c>
    </row>
    <row r="1349" spans="1:9">
      <c r="A1349" s="3" t="s">
        <v>1832</v>
      </c>
      <c r="B1349" t="s">
        <v>679</v>
      </c>
      <c r="C1349" t="s">
        <v>302</v>
      </c>
      <c r="D1349" t="s">
        <v>51</v>
      </c>
      <c r="E1349" t="s">
        <v>330</v>
      </c>
      <c r="F1349" t="s">
        <v>3050</v>
      </c>
      <c r="G1349" s="24">
        <f t="shared" si="25"/>
        <v>1</v>
      </c>
      <c r="H1349" s="24">
        <v>1000</v>
      </c>
      <c r="I1349">
        <v>2019</v>
      </c>
    </row>
    <row r="1350" spans="1:9">
      <c r="A1350" s="3" t="s">
        <v>1836</v>
      </c>
      <c r="B1350" t="s">
        <v>691</v>
      </c>
      <c r="C1350" t="s">
        <v>302</v>
      </c>
      <c r="D1350" t="s">
        <v>51</v>
      </c>
      <c r="E1350" t="s">
        <v>330</v>
      </c>
      <c r="F1350" t="s">
        <v>3248</v>
      </c>
      <c r="G1350" s="24">
        <f t="shared" si="25"/>
        <v>1</v>
      </c>
      <c r="H1350" s="24">
        <v>1000</v>
      </c>
      <c r="I1350">
        <v>2019</v>
      </c>
    </row>
    <row r="1351" spans="1:9">
      <c r="A1351" s="3" t="s">
        <v>1837</v>
      </c>
      <c r="B1351" t="s">
        <v>1825</v>
      </c>
      <c r="C1351" t="s">
        <v>302</v>
      </c>
      <c r="D1351" t="s">
        <v>51</v>
      </c>
      <c r="E1351" t="s">
        <v>330</v>
      </c>
      <c r="F1351" t="s">
        <v>3055</v>
      </c>
      <c r="G1351" s="24">
        <f t="shared" si="25"/>
        <v>1</v>
      </c>
      <c r="H1351" s="24">
        <v>1000</v>
      </c>
      <c r="I1351">
        <v>2019</v>
      </c>
    </row>
    <row r="1352" spans="1:9">
      <c r="A1352" s="3" t="s">
        <v>1839</v>
      </c>
      <c r="B1352" t="s">
        <v>1822</v>
      </c>
      <c r="C1352" t="s">
        <v>302</v>
      </c>
      <c r="D1352" t="s">
        <v>51</v>
      </c>
      <c r="E1352" t="s">
        <v>330</v>
      </c>
      <c r="F1352" t="s">
        <v>3055</v>
      </c>
      <c r="G1352" s="24">
        <f t="shared" si="25"/>
        <v>1</v>
      </c>
      <c r="H1352" s="24">
        <v>1000</v>
      </c>
      <c r="I1352">
        <v>2019</v>
      </c>
    </row>
    <row r="1353" spans="1:9">
      <c r="A1353" s="3" t="s">
        <v>1841</v>
      </c>
      <c r="B1353" t="s">
        <v>720</v>
      </c>
      <c r="C1353" t="s">
        <v>302</v>
      </c>
      <c r="D1353" t="s">
        <v>51</v>
      </c>
      <c r="E1353" t="s">
        <v>330</v>
      </c>
      <c r="F1353" t="s">
        <v>3078</v>
      </c>
      <c r="G1353" s="24">
        <f t="shared" si="25"/>
        <v>1</v>
      </c>
      <c r="H1353" s="24">
        <v>1000</v>
      </c>
      <c r="I1353">
        <v>2019</v>
      </c>
    </row>
    <row r="1354" spans="1:9">
      <c r="A1354" s="3" t="s">
        <v>1842</v>
      </c>
      <c r="B1354" t="s">
        <v>720</v>
      </c>
      <c r="C1354" t="s">
        <v>302</v>
      </c>
      <c r="D1354" t="s">
        <v>51</v>
      </c>
      <c r="E1354" t="s">
        <v>330</v>
      </c>
      <c r="F1354" t="s">
        <v>3078</v>
      </c>
      <c r="G1354" s="24">
        <f t="shared" si="25"/>
        <v>1</v>
      </c>
      <c r="H1354" s="24">
        <v>1000</v>
      </c>
      <c r="I1354">
        <v>2019</v>
      </c>
    </row>
    <row r="1355" spans="1:9">
      <c r="A1355" s="3" t="s">
        <v>1843</v>
      </c>
      <c r="B1355" t="s">
        <v>749</v>
      </c>
      <c r="C1355" t="s">
        <v>302</v>
      </c>
      <c r="D1355" t="s">
        <v>51</v>
      </c>
      <c r="E1355" t="s">
        <v>330</v>
      </c>
      <c r="F1355" t="s">
        <v>3078</v>
      </c>
      <c r="G1355" s="24">
        <f t="shared" si="25"/>
        <v>1</v>
      </c>
      <c r="H1355" s="24">
        <v>1000</v>
      </c>
      <c r="I1355">
        <v>2019</v>
      </c>
    </row>
    <row r="1356" spans="1:9">
      <c r="A1356" s="3" t="s">
        <v>1844</v>
      </c>
      <c r="B1356" t="s">
        <v>1845</v>
      </c>
      <c r="C1356" t="s">
        <v>302</v>
      </c>
      <c r="D1356" t="s">
        <v>51</v>
      </c>
      <c r="E1356" t="s">
        <v>330</v>
      </c>
      <c r="F1356" t="s">
        <v>3253</v>
      </c>
      <c r="G1356" s="24">
        <f t="shared" si="25"/>
        <v>1</v>
      </c>
      <c r="H1356" s="24">
        <v>1000</v>
      </c>
      <c r="I1356">
        <v>2019</v>
      </c>
    </row>
    <row r="1357" spans="1:9">
      <c r="A1357" s="3" t="s">
        <v>1846</v>
      </c>
      <c r="B1357" t="s">
        <v>769</v>
      </c>
      <c r="C1357" t="s">
        <v>302</v>
      </c>
      <c r="D1357" t="s">
        <v>51</v>
      </c>
      <c r="E1357" t="s">
        <v>330</v>
      </c>
      <c r="F1357" t="s">
        <v>3078</v>
      </c>
      <c r="G1357" s="24">
        <f t="shared" si="25"/>
        <v>1</v>
      </c>
      <c r="H1357" s="24">
        <v>1000</v>
      </c>
      <c r="I1357">
        <v>2019</v>
      </c>
    </row>
    <row r="1358" spans="1:9">
      <c r="A1358" s="3" t="s">
        <v>1847</v>
      </c>
      <c r="B1358" t="s">
        <v>677</v>
      </c>
      <c r="C1358" t="s">
        <v>302</v>
      </c>
      <c r="D1358" t="s">
        <v>51</v>
      </c>
      <c r="E1358" t="s">
        <v>330</v>
      </c>
      <c r="F1358" t="s">
        <v>3253</v>
      </c>
      <c r="G1358" s="24">
        <f t="shared" si="25"/>
        <v>1</v>
      </c>
      <c r="H1358" s="24">
        <v>1000</v>
      </c>
      <c r="I1358">
        <v>2019</v>
      </c>
    </row>
    <row r="1359" spans="1:9">
      <c r="A1359" s="3" t="s">
        <v>1848</v>
      </c>
      <c r="B1359" t="s">
        <v>734</v>
      </c>
      <c r="C1359" t="s">
        <v>302</v>
      </c>
      <c r="D1359" t="s">
        <v>51</v>
      </c>
      <c r="E1359" t="s">
        <v>330</v>
      </c>
      <c r="F1359" t="s">
        <v>3078</v>
      </c>
      <c r="G1359" s="24">
        <f t="shared" si="25"/>
        <v>1</v>
      </c>
      <c r="H1359" s="24">
        <v>1000</v>
      </c>
      <c r="I1359">
        <v>2019</v>
      </c>
    </row>
    <row r="1360" spans="1:9">
      <c r="A1360" s="3" t="s">
        <v>1853</v>
      </c>
      <c r="B1360" t="s">
        <v>863</v>
      </c>
      <c r="C1360" t="s">
        <v>302</v>
      </c>
      <c r="D1360" t="s">
        <v>51</v>
      </c>
      <c r="E1360" t="s">
        <v>330</v>
      </c>
      <c r="F1360" t="s">
        <v>3079</v>
      </c>
      <c r="G1360" s="24">
        <f t="shared" si="25"/>
        <v>1</v>
      </c>
      <c r="H1360" s="24">
        <v>1000</v>
      </c>
      <c r="I1360">
        <v>2019</v>
      </c>
    </row>
    <row r="1361" spans="1:9">
      <c r="A1361" s="3" t="s">
        <v>1854</v>
      </c>
      <c r="B1361" t="s">
        <v>1810</v>
      </c>
      <c r="C1361" t="s">
        <v>302</v>
      </c>
      <c r="D1361" t="s">
        <v>51</v>
      </c>
      <c r="E1361" t="s">
        <v>330</v>
      </c>
      <c r="F1361" t="s">
        <v>3079</v>
      </c>
      <c r="G1361" s="24">
        <f t="shared" si="25"/>
        <v>1</v>
      </c>
      <c r="H1361" s="24">
        <v>1000</v>
      </c>
      <c r="I1361">
        <v>2019</v>
      </c>
    </row>
    <row r="1362" spans="1:9">
      <c r="A1362" s="3" t="s">
        <v>1855</v>
      </c>
      <c r="B1362" t="s">
        <v>669</v>
      </c>
      <c r="C1362" t="s">
        <v>302</v>
      </c>
      <c r="D1362" t="s">
        <v>51</v>
      </c>
      <c r="E1362" t="s">
        <v>330</v>
      </c>
      <c r="F1362" t="s">
        <v>3079</v>
      </c>
      <c r="G1362" s="24">
        <f t="shared" si="25"/>
        <v>1</v>
      </c>
      <c r="H1362" s="24">
        <v>1000</v>
      </c>
      <c r="I1362">
        <v>2019</v>
      </c>
    </row>
    <row r="1363" spans="1:9">
      <c r="A1363" s="3" t="s">
        <v>1856</v>
      </c>
      <c r="B1363" t="s">
        <v>1820</v>
      </c>
      <c r="C1363" t="s">
        <v>302</v>
      </c>
      <c r="D1363" t="s">
        <v>51</v>
      </c>
      <c r="E1363" t="s">
        <v>330</v>
      </c>
      <c r="F1363" t="s">
        <v>3079</v>
      </c>
      <c r="G1363" s="24">
        <f t="shared" si="25"/>
        <v>1</v>
      </c>
      <c r="H1363" s="24">
        <v>1000</v>
      </c>
      <c r="I1363">
        <v>2019</v>
      </c>
    </row>
    <row r="1364" spans="1:9">
      <c r="A1364" s="3" t="s">
        <v>1857</v>
      </c>
      <c r="B1364" t="s">
        <v>811</v>
      </c>
      <c r="C1364" t="s">
        <v>302</v>
      </c>
      <c r="D1364" t="s">
        <v>51</v>
      </c>
      <c r="E1364" t="s">
        <v>330</v>
      </c>
      <c r="F1364" t="s">
        <v>3079</v>
      </c>
      <c r="G1364" s="24">
        <f t="shared" si="25"/>
        <v>1</v>
      </c>
      <c r="H1364" s="24">
        <v>1000</v>
      </c>
      <c r="I1364">
        <v>2019</v>
      </c>
    </row>
    <row r="1365" spans="1:9">
      <c r="A1365" s="3" t="s">
        <v>1866</v>
      </c>
      <c r="B1365" t="s">
        <v>1794</v>
      </c>
      <c r="C1365" t="s">
        <v>302</v>
      </c>
      <c r="D1365" t="s">
        <v>51</v>
      </c>
      <c r="E1365" t="s">
        <v>330</v>
      </c>
      <c r="F1365" t="s">
        <v>3248</v>
      </c>
      <c r="G1365" s="24">
        <f t="shared" si="25"/>
        <v>1</v>
      </c>
      <c r="H1365" s="24">
        <v>1000</v>
      </c>
      <c r="I1365">
        <v>2019</v>
      </c>
    </row>
    <row r="1366" spans="1:9">
      <c r="A1366" s="3" t="s">
        <v>1872</v>
      </c>
      <c r="B1366" t="s">
        <v>811</v>
      </c>
      <c r="C1366" t="s">
        <v>302</v>
      </c>
      <c r="D1366" t="s">
        <v>51</v>
      </c>
      <c r="E1366" t="s">
        <v>330</v>
      </c>
      <c r="F1366" t="s">
        <v>3055</v>
      </c>
      <c r="G1366" s="24">
        <f t="shared" si="25"/>
        <v>1</v>
      </c>
      <c r="H1366" s="24">
        <v>1000</v>
      </c>
      <c r="I1366">
        <v>2019</v>
      </c>
    </row>
    <row r="1367" spans="1:9">
      <c r="A1367" s="3" t="s">
        <v>1873</v>
      </c>
      <c r="B1367" t="s">
        <v>1874</v>
      </c>
      <c r="C1367" t="s">
        <v>302</v>
      </c>
      <c r="D1367" t="s">
        <v>51</v>
      </c>
      <c r="E1367" t="s">
        <v>330</v>
      </c>
      <c r="F1367" t="s">
        <v>3254</v>
      </c>
      <c r="G1367" s="24">
        <f t="shared" si="25"/>
        <v>1</v>
      </c>
      <c r="H1367" s="24">
        <v>1000</v>
      </c>
      <c r="I1367">
        <v>2019</v>
      </c>
    </row>
    <row r="1368" spans="1:9">
      <c r="A1368" s="3" t="s">
        <v>1876</v>
      </c>
      <c r="B1368" t="s">
        <v>1820</v>
      </c>
      <c r="C1368" t="s">
        <v>302</v>
      </c>
      <c r="D1368" t="s">
        <v>51</v>
      </c>
      <c r="E1368" t="s">
        <v>330</v>
      </c>
      <c r="F1368" t="s">
        <v>3055</v>
      </c>
      <c r="G1368" s="24">
        <f t="shared" si="25"/>
        <v>1</v>
      </c>
      <c r="H1368" s="24">
        <v>1000</v>
      </c>
      <c r="I1368">
        <v>2019</v>
      </c>
    </row>
    <row r="1369" spans="1:9">
      <c r="A1369" s="3" t="s">
        <v>1877</v>
      </c>
      <c r="B1369" t="s">
        <v>1820</v>
      </c>
      <c r="C1369" t="s">
        <v>302</v>
      </c>
      <c r="D1369" t="s">
        <v>51</v>
      </c>
      <c r="E1369" t="s">
        <v>330</v>
      </c>
      <c r="F1369" t="s">
        <v>3051</v>
      </c>
      <c r="G1369" s="24">
        <f t="shared" si="25"/>
        <v>1</v>
      </c>
      <c r="H1369" s="24">
        <v>1000</v>
      </c>
      <c r="I1369">
        <v>2019</v>
      </c>
    </row>
    <row r="1370" spans="1:9">
      <c r="A1370" s="3" t="s">
        <v>1880</v>
      </c>
      <c r="B1370" t="s">
        <v>499</v>
      </c>
      <c r="C1370" t="s">
        <v>302</v>
      </c>
      <c r="D1370" t="s">
        <v>51</v>
      </c>
      <c r="E1370" t="s">
        <v>330</v>
      </c>
      <c r="F1370" t="s">
        <v>3077</v>
      </c>
      <c r="G1370" s="24">
        <f t="shared" si="25"/>
        <v>1</v>
      </c>
      <c r="H1370" s="24">
        <v>1000</v>
      </c>
      <c r="I1370">
        <v>2019</v>
      </c>
    </row>
    <row r="1371" spans="1:9">
      <c r="A1371" s="3" t="s">
        <v>1881</v>
      </c>
      <c r="B1371" t="s">
        <v>1882</v>
      </c>
      <c r="C1371" t="s">
        <v>302</v>
      </c>
      <c r="D1371" t="s">
        <v>51</v>
      </c>
      <c r="E1371" t="s">
        <v>330</v>
      </c>
      <c r="F1371" t="s">
        <v>3077</v>
      </c>
      <c r="G1371" s="24">
        <f t="shared" si="25"/>
        <v>1</v>
      </c>
      <c r="H1371" s="24">
        <v>1000</v>
      </c>
      <c r="I1371">
        <v>2019</v>
      </c>
    </row>
    <row r="1372" spans="1:9">
      <c r="A1372" s="3" t="s">
        <v>1883</v>
      </c>
      <c r="B1372" t="s">
        <v>795</v>
      </c>
      <c r="C1372" t="s">
        <v>302</v>
      </c>
      <c r="D1372" t="s">
        <v>51</v>
      </c>
      <c r="E1372" t="s">
        <v>330</v>
      </c>
      <c r="F1372" t="s">
        <v>3077</v>
      </c>
      <c r="G1372" s="24">
        <f t="shared" si="25"/>
        <v>1</v>
      </c>
      <c r="H1372" s="24">
        <v>1000</v>
      </c>
      <c r="I1372">
        <v>2019</v>
      </c>
    </row>
    <row r="1373" spans="1:9">
      <c r="A1373" s="3" t="s">
        <v>1885</v>
      </c>
      <c r="B1373" t="s">
        <v>1886</v>
      </c>
      <c r="C1373" t="s">
        <v>302</v>
      </c>
      <c r="D1373" t="s">
        <v>51</v>
      </c>
      <c r="E1373" t="s">
        <v>330</v>
      </c>
      <c r="F1373" t="s">
        <v>3077</v>
      </c>
      <c r="G1373" s="24">
        <f t="shared" si="25"/>
        <v>1</v>
      </c>
      <c r="H1373" s="24">
        <v>1000</v>
      </c>
      <c r="I1373">
        <v>2019</v>
      </c>
    </row>
    <row r="1374" spans="1:9">
      <c r="A1374" s="3" t="s">
        <v>1888</v>
      </c>
      <c r="B1374" t="s">
        <v>811</v>
      </c>
      <c r="C1374" t="s">
        <v>302</v>
      </c>
      <c r="D1374" t="s">
        <v>51</v>
      </c>
      <c r="E1374" t="s">
        <v>330</v>
      </c>
      <c r="F1374" t="s">
        <v>3077</v>
      </c>
      <c r="G1374" s="24">
        <f t="shared" si="25"/>
        <v>1</v>
      </c>
      <c r="H1374" s="24">
        <v>1000</v>
      </c>
      <c r="I1374">
        <v>2019</v>
      </c>
    </row>
    <row r="1375" spans="1:9">
      <c r="A1375" s="3" t="s">
        <v>1890</v>
      </c>
      <c r="B1375" t="s">
        <v>1886</v>
      </c>
      <c r="C1375" t="s">
        <v>302</v>
      </c>
      <c r="D1375" t="s">
        <v>51</v>
      </c>
      <c r="E1375" t="s">
        <v>330</v>
      </c>
      <c r="F1375" t="s">
        <v>3077</v>
      </c>
      <c r="G1375" s="24">
        <f t="shared" si="25"/>
        <v>1</v>
      </c>
      <c r="H1375" s="24">
        <v>1000</v>
      </c>
      <c r="I1375">
        <v>2019</v>
      </c>
    </row>
    <row r="1376" spans="1:9">
      <c r="A1376" s="3" t="s">
        <v>1891</v>
      </c>
      <c r="B1376" t="s">
        <v>727</v>
      </c>
      <c r="C1376" t="s">
        <v>302</v>
      </c>
      <c r="D1376" t="s">
        <v>51</v>
      </c>
      <c r="E1376" t="s">
        <v>330</v>
      </c>
      <c r="F1376" t="s">
        <v>3255</v>
      </c>
      <c r="G1376" s="24">
        <f t="shared" si="25"/>
        <v>1</v>
      </c>
      <c r="H1376" s="24">
        <v>1000</v>
      </c>
      <c r="I1376">
        <v>2019</v>
      </c>
    </row>
    <row r="1377" spans="1:9">
      <c r="A1377" s="3" t="s">
        <v>1892</v>
      </c>
      <c r="B1377" t="s">
        <v>1886</v>
      </c>
      <c r="C1377" t="s">
        <v>302</v>
      </c>
      <c r="D1377" t="s">
        <v>51</v>
      </c>
      <c r="E1377" t="s">
        <v>330</v>
      </c>
      <c r="F1377" t="s">
        <v>3077</v>
      </c>
      <c r="G1377" s="24">
        <f t="shared" si="25"/>
        <v>1</v>
      </c>
      <c r="H1377" s="24">
        <v>1000</v>
      </c>
      <c r="I1377">
        <v>2019</v>
      </c>
    </row>
    <row r="1378" spans="1:9">
      <c r="A1378" s="3" t="s">
        <v>1893</v>
      </c>
      <c r="B1378" t="s">
        <v>1852</v>
      </c>
      <c r="C1378" t="s">
        <v>302</v>
      </c>
      <c r="D1378" t="s">
        <v>51</v>
      </c>
      <c r="E1378" t="s">
        <v>330</v>
      </c>
      <c r="F1378" t="s">
        <v>3077</v>
      </c>
      <c r="G1378" s="24">
        <f t="shared" si="25"/>
        <v>1</v>
      </c>
      <c r="H1378" s="24">
        <v>1000</v>
      </c>
      <c r="I1378">
        <v>2019</v>
      </c>
    </row>
    <row r="1379" spans="1:9">
      <c r="A1379" s="3" t="s">
        <v>1894</v>
      </c>
      <c r="B1379" t="s">
        <v>863</v>
      </c>
      <c r="C1379" t="s">
        <v>302</v>
      </c>
      <c r="D1379" t="s">
        <v>51</v>
      </c>
      <c r="E1379" t="s">
        <v>330</v>
      </c>
      <c r="F1379" t="s">
        <v>3077</v>
      </c>
      <c r="G1379" s="24">
        <f t="shared" si="25"/>
        <v>1</v>
      </c>
      <c r="H1379" s="24">
        <v>1000</v>
      </c>
      <c r="I1379">
        <v>2019</v>
      </c>
    </row>
    <row r="1380" spans="1:9">
      <c r="A1380" s="3" t="s">
        <v>1896</v>
      </c>
      <c r="B1380" t="s">
        <v>499</v>
      </c>
      <c r="C1380" t="s">
        <v>302</v>
      </c>
      <c r="D1380" t="s">
        <v>51</v>
      </c>
      <c r="E1380" t="s">
        <v>330</v>
      </c>
      <c r="F1380" t="s">
        <v>3077</v>
      </c>
      <c r="G1380" s="24">
        <f t="shared" si="25"/>
        <v>1</v>
      </c>
      <c r="H1380" s="24">
        <v>1000</v>
      </c>
      <c r="I1380">
        <v>2019</v>
      </c>
    </row>
    <row r="1381" spans="1:9">
      <c r="A1381" s="3" t="s">
        <v>1897</v>
      </c>
      <c r="B1381" t="s">
        <v>811</v>
      </c>
      <c r="C1381" t="s">
        <v>302</v>
      </c>
      <c r="D1381" t="s">
        <v>51</v>
      </c>
      <c r="E1381" t="s">
        <v>330</v>
      </c>
      <c r="F1381" t="s">
        <v>3077</v>
      </c>
      <c r="G1381" s="24">
        <f t="shared" si="25"/>
        <v>1</v>
      </c>
      <c r="H1381" s="24">
        <v>1000</v>
      </c>
      <c r="I1381">
        <v>2019</v>
      </c>
    </row>
    <row r="1382" spans="1:9">
      <c r="A1382" s="3" t="s">
        <v>1898</v>
      </c>
      <c r="B1382" t="s">
        <v>926</v>
      </c>
      <c r="C1382" t="s">
        <v>302</v>
      </c>
      <c r="D1382" t="s">
        <v>51</v>
      </c>
      <c r="E1382" t="s">
        <v>330</v>
      </c>
      <c r="F1382" t="s">
        <v>3051</v>
      </c>
      <c r="G1382" s="24">
        <f t="shared" si="25"/>
        <v>1</v>
      </c>
      <c r="H1382" s="24">
        <v>1000</v>
      </c>
      <c r="I1382">
        <v>2019</v>
      </c>
    </row>
    <row r="1383" spans="1:9">
      <c r="A1383" s="3" t="s">
        <v>1899</v>
      </c>
      <c r="B1383" t="s">
        <v>1900</v>
      </c>
      <c r="C1383" t="s">
        <v>302</v>
      </c>
      <c r="D1383" t="s">
        <v>51</v>
      </c>
      <c r="E1383" t="s">
        <v>330</v>
      </c>
      <c r="F1383" t="s">
        <v>3051</v>
      </c>
      <c r="G1383" s="24">
        <f t="shared" si="25"/>
        <v>1</v>
      </c>
      <c r="H1383" s="24">
        <v>1000</v>
      </c>
      <c r="I1383">
        <v>2019</v>
      </c>
    </row>
    <row r="1384" spans="1:9">
      <c r="A1384" s="3" t="s">
        <v>1901</v>
      </c>
      <c r="B1384" t="s">
        <v>926</v>
      </c>
      <c r="C1384" t="s">
        <v>302</v>
      </c>
      <c r="D1384" t="s">
        <v>51</v>
      </c>
      <c r="E1384" t="s">
        <v>330</v>
      </c>
      <c r="F1384" t="s">
        <v>3051</v>
      </c>
      <c r="G1384" s="24">
        <f t="shared" si="25"/>
        <v>1</v>
      </c>
      <c r="H1384" s="24">
        <v>1000</v>
      </c>
      <c r="I1384">
        <v>2019</v>
      </c>
    </row>
    <row r="1385" spans="1:9">
      <c r="A1385" s="3" t="s">
        <v>1902</v>
      </c>
      <c r="B1385" t="s">
        <v>1903</v>
      </c>
      <c r="C1385" t="s">
        <v>302</v>
      </c>
      <c r="D1385" t="s">
        <v>51</v>
      </c>
      <c r="E1385" t="s">
        <v>330</v>
      </c>
      <c r="F1385" t="s">
        <v>3048</v>
      </c>
      <c r="G1385" s="24">
        <f t="shared" si="25"/>
        <v>1</v>
      </c>
      <c r="H1385" s="24">
        <v>1000</v>
      </c>
      <c r="I1385">
        <v>2019</v>
      </c>
    </row>
    <row r="1386" spans="1:9">
      <c r="A1386" s="3" t="s">
        <v>1904</v>
      </c>
      <c r="B1386" t="s">
        <v>779</v>
      </c>
      <c r="C1386" t="s">
        <v>302</v>
      </c>
      <c r="D1386" t="s">
        <v>51</v>
      </c>
      <c r="E1386" t="s">
        <v>330</v>
      </c>
      <c r="F1386" t="s">
        <v>3055</v>
      </c>
      <c r="G1386" s="24">
        <f t="shared" si="25"/>
        <v>1</v>
      </c>
      <c r="H1386" s="24">
        <v>1000</v>
      </c>
      <c r="I1386">
        <v>2019</v>
      </c>
    </row>
    <row r="1387" spans="1:9">
      <c r="A1387" s="3" t="s">
        <v>1905</v>
      </c>
      <c r="B1387" t="s">
        <v>1906</v>
      </c>
      <c r="C1387" t="s">
        <v>302</v>
      </c>
      <c r="D1387" t="s">
        <v>51</v>
      </c>
      <c r="E1387" t="s">
        <v>330</v>
      </c>
      <c r="F1387" t="s">
        <v>3051</v>
      </c>
      <c r="G1387" s="24">
        <f t="shared" si="25"/>
        <v>1</v>
      </c>
      <c r="H1387" s="24">
        <v>1000</v>
      </c>
      <c r="I1387">
        <v>2019</v>
      </c>
    </row>
    <row r="1388" spans="1:9">
      <c r="A1388" s="3" t="s">
        <v>1907</v>
      </c>
      <c r="B1388" t="s">
        <v>1908</v>
      </c>
      <c r="C1388" t="s">
        <v>302</v>
      </c>
      <c r="D1388" t="s">
        <v>51</v>
      </c>
      <c r="E1388" t="s">
        <v>330</v>
      </c>
      <c r="F1388" t="s">
        <v>3051</v>
      </c>
      <c r="G1388" s="24">
        <f t="shared" si="25"/>
        <v>1</v>
      </c>
      <c r="H1388" s="24">
        <v>1000</v>
      </c>
      <c r="I1388">
        <v>2019</v>
      </c>
    </row>
    <row r="1389" spans="1:9">
      <c r="A1389" s="3" t="s">
        <v>1910</v>
      </c>
      <c r="B1389" t="s">
        <v>691</v>
      </c>
      <c r="C1389" t="s">
        <v>302</v>
      </c>
      <c r="D1389" t="s">
        <v>51</v>
      </c>
      <c r="E1389" t="s">
        <v>330</v>
      </c>
      <c r="F1389" t="s">
        <v>3248</v>
      </c>
      <c r="G1389" s="24">
        <f t="shared" si="25"/>
        <v>1</v>
      </c>
      <c r="H1389" s="24">
        <v>1000</v>
      </c>
      <c r="I1389">
        <v>2019</v>
      </c>
    </row>
    <row r="1390" spans="1:9">
      <c r="A1390" s="3" t="s">
        <v>1835</v>
      </c>
      <c r="B1390" t="s">
        <v>784</v>
      </c>
      <c r="C1390" t="s">
        <v>302</v>
      </c>
      <c r="D1390" t="s">
        <v>51</v>
      </c>
      <c r="E1390" t="s">
        <v>330</v>
      </c>
      <c r="F1390" t="s">
        <v>3064</v>
      </c>
      <c r="G1390" s="24">
        <f t="shared" si="25"/>
        <v>2</v>
      </c>
      <c r="H1390" s="24">
        <v>2000</v>
      </c>
      <c r="I1390">
        <v>2019</v>
      </c>
    </row>
    <row r="1391" spans="1:9">
      <c r="A1391" s="3" t="s">
        <v>1806</v>
      </c>
      <c r="B1391" t="s">
        <v>745</v>
      </c>
      <c r="C1391" t="s">
        <v>302</v>
      </c>
      <c r="D1391" t="s">
        <v>51</v>
      </c>
      <c r="E1391" t="s">
        <v>330</v>
      </c>
      <c r="F1391" t="s">
        <v>3051</v>
      </c>
      <c r="G1391" s="24">
        <f t="shared" si="25"/>
        <v>3</v>
      </c>
      <c r="H1391" s="24">
        <v>3000</v>
      </c>
      <c r="I1391">
        <v>2019</v>
      </c>
    </row>
    <row r="1392" spans="1:9">
      <c r="A1392" s="3" t="s">
        <v>1815</v>
      </c>
      <c r="B1392" t="s">
        <v>811</v>
      </c>
      <c r="C1392" t="s">
        <v>302</v>
      </c>
      <c r="D1392" t="s">
        <v>51</v>
      </c>
      <c r="E1392" t="s">
        <v>330</v>
      </c>
      <c r="F1392" t="s">
        <v>3047</v>
      </c>
      <c r="G1392" s="24">
        <f t="shared" si="25"/>
        <v>3</v>
      </c>
      <c r="H1392" s="24">
        <v>3000</v>
      </c>
      <c r="I1392">
        <v>2019</v>
      </c>
    </row>
    <row r="1393" spans="1:9">
      <c r="A1393" s="3" t="s">
        <v>1858</v>
      </c>
      <c r="B1393" t="s">
        <v>811</v>
      </c>
      <c r="C1393" t="s">
        <v>302</v>
      </c>
      <c r="D1393" t="s">
        <v>51</v>
      </c>
      <c r="E1393" t="s">
        <v>330</v>
      </c>
      <c r="F1393" t="s">
        <v>3079</v>
      </c>
      <c r="G1393" s="24">
        <f t="shared" si="25"/>
        <v>3</v>
      </c>
      <c r="H1393" s="24">
        <v>3000</v>
      </c>
      <c r="I1393">
        <v>2019</v>
      </c>
    </row>
    <row r="1394" spans="1:9">
      <c r="A1394" s="3" t="s">
        <v>1909</v>
      </c>
      <c r="B1394" t="s">
        <v>689</v>
      </c>
      <c r="C1394" t="s">
        <v>302</v>
      </c>
      <c r="D1394" t="s">
        <v>51</v>
      </c>
      <c r="E1394" t="s">
        <v>330</v>
      </c>
      <c r="F1394" t="s">
        <v>3064</v>
      </c>
      <c r="G1394" s="24">
        <f t="shared" si="25"/>
        <v>3</v>
      </c>
      <c r="H1394" s="24">
        <v>3000</v>
      </c>
      <c r="I1394">
        <v>2019</v>
      </c>
    </row>
    <row r="1395" spans="1:9">
      <c r="A1395" s="3" t="s">
        <v>1859</v>
      </c>
      <c r="B1395" t="s">
        <v>1860</v>
      </c>
      <c r="C1395" t="s">
        <v>302</v>
      </c>
      <c r="D1395" t="s">
        <v>51</v>
      </c>
      <c r="E1395" t="s">
        <v>330</v>
      </c>
      <c r="F1395" t="s">
        <v>3079</v>
      </c>
      <c r="G1395" s="24">
        <f t="shared" si="25"/>
        <v>3.25</v>
      </c>
      <c r="H1395" s="24">
        <v>3250</v>
      </c>
      <c r="I1395">
        <v>2019</v>
      </c>
    </row>
    <row r="1396" spans="1:9">
      <c r="A1396" s="3" t="s">
        <v>1789</v>
      </c>
      <c r="B1396" t="s">
        <v>751</v>
      </c>
      <c r="C1396" t="s">
        <v>302</v>
      </c>
      <c r="D1396" t="s">
        <v>51</v>
      </c>
      <c r="E1396" t="s">
        <v>330</v>
      </c>
      <c r="F1396" t="s">
        <v>3083</v>
      </c>
      <c r="G1396" s="24">
        <f t="shared" si="25"/>
        <v>4.4000000000000004</v>
      </c>
      <c r="H1396" s="24">
        <v>4400</v>
      </c>
      <c r="I1396">
        <v>2019</v>
      </c>
    </row>
    <row r="1397" spans="1:9">
      <c r="A1397" s="3" t="s">
        <v>1861</v>
      </c>
      <c r="B1397" t="s">
        <v>1814</v>
      </c>
      <c r="C1397" t="s">
        <v>302</v>
      </c>
      <c r="D1397" t="s">
        <v>51</v>
      </c>
      <c r="E1397" t="s">
        <v>330</v>
      </c>
      <c r="F1397" t="s">
        <v>3079</v>
      </c>
      <c r="G1397" s="24">
        <f t="shared" si="25"/>
        <v>4.75</v>
      </c>
      <c r="H1397" s="24">
        <v>4750</v>
      </c>
      <c r="I1397">
        <v>2019</v>
      </c>
    </row>
    <row r="1398" spans="1:9">
      <c r="A1398" s="3" t="s">
        <v>1813</v>
      </c>
      <c r="B1398" t="s">
        <v>1814</v>
      </c>
      <c r="C1398" t="s">
        <v>302</v>
      </c>
      <c r="D1398" t="s">
        <v>51</v>
      </c>
      <c r="E1398" t="s">
        <v>330</v>
      </c>
      <c r="F1398" t="s">
        <v>3047</v>
      </c>
      <c r="G1398" s="24">
        <f t="shared" si="25"/>
        <v>5</v>
      </c>
      <c r="H1398" s="24">
        <v>5000</v>
      </c>
      <c r="I1398">
        <v>2019</v>
      </c>
    </row>
    <row r="1399" spans="1:9">
      <c r="A1399" s="3" t="s">
        <v>1827</v>
      </c>
      <c r="B1399" t="s">
        <v>1828</v>
      </c>
      <c r="C1399" t="s">
        <v>302</v>
      </c>
      <c r="D1399" t="s">
        <v>51</v>
      </c>
      <c r="E1399" t="s">
        <v>330</v>
      </c>
      <c r="F1399" t="s">
        <v>3063</v>
      </c>
      <c r="G1399" s="24">
        <f t="shared" si="25"/>
        <v>5</v>
      </c>
      <c r="H1399" s="24">
        <v>5000</v>
      </c>
      <c r="I1399">
        <v>2019</v>
      </c>
    </row>
    <row r="1400" spans="1:9">
      <c r="A1400" s="3" t="s">
        <v>1829</v>
      </c>
      <c r="B1400" t="s">
        <v>1830</v>
      </c>
      <c r="C1400" t="s">
        <v>302</v>
      </c>
      <c r="D1400" t="s">
        <v>51</v>
      </c>
      <c r="E1400" t="s">
        <v>330</v>
      </c>
      <c r="F1400" t="s">
        <v>3051</v>
      </c>
      <c r="G1400" s="24">
        <f t="shared" si="25"/>
        <v>5</v>
      </c>
      <c r="H1400" s="24">
        <v>5000</v>
      </c>
      <c r="I1400">
        <v>2019</v>
      </c>
    </row>
    <row r="1401" spans="1:9">
      <c r="A1401" s="3" t="s">
        <v>1833</v>
      </c>
      <c r="B1401" t="s">
        <v>908</v>
      </c>
      <c r="C1401" t="s">
        <v>302</v>
      </c>
      <c r="D1401" t="s">
        <v>51</v>
      </c>
      <c r="E1401" t="s">
        <v>330</v>
      </c>
      <c r="F1401" t="s">
        <v>3252</v>
      </c>
      <c r="G1401" s="24">
        <f t="shared" si="25"/>
        <v>5</v>
      </c>
      <c r="H1401" s="24">
        <v>5000</v>
      </c>
      <c r="I1401">
        <v>2019</v>
      </c>
    </row>
    <row r="1402" spans="1:9">
      <c r="A1402" s="3" t="s">
        <v>1840</v>
      </c>
      <c r="B1402" t="s">
        <v>826</v>
      </c>
      <c r="C1402" t="s">
        <v>302</v>
      </c>
      <c r="D1402" t="s">
        <v>51</v>
      </c>
      <c r="E1402" t="s">
        <v>330</v>
      </c>
      <c r="F1402" t="s">
        <v>3077</v>
      </c>
      <c r="G1402" s="24">
        <f t="shared" si="25"/>
        <v>5</v>
      </c>
      <c r="H1402" s="24">
        <v>5000</v>
      </c>
      <c r="I1402">
        <v>2019</v>
      </c>
    </row>
    <row r="1403" spans="1:9">
      <c r="A1403" s="3" t="s">
        <v>1865</v>
      </c>
      <c r="B1403" t="s">
        <v>1828</v>
      </c>
      <c r="C1403" t="s">
        <v>302</v>
      </c>
      <c r="D1403" t="s">
        <v>51</v>
      </c>
      <c r="E1403" t="s">
        <v>330</v>
      </c>
      <c r="F1403" t="s">
        <v>3063</v>
      </c>
      <c r="G1403" s="24">
        <f t="shared" si="25"/>
        <v>5</v>
      </c>
      <c r="H1403" s="24">
        <v>5000</v>
      </c>
      <c r="I1403">
        <v>2019</v>
      </c>
    </row>
    <row r="1404" spans="1:9">
      <c r="A1404" s="3" t="s">
        <v>1867</v>
      </c>
      <c r="B1404" t="s">
        <v>857</v>
      </c>
      <c r="C1404" t="s">
        <v>302</v>
      </c>
      <c r="D1404" t="s">
        <v>51</v>
      </c>
      <c r="E1404" t="s">
        <v>330</v>
      </c>
      <c r="F1404" t="s">
        <v>3051</v>
      </c>
      <c r="G1404" s="24">
        <f t="shared" si="25"/>
        <v>5</v>
      </c>
      <c r="H1404" s="24">
        <v>5000</v>
      </c>
      <c r="I1404">
        <v>2019</v>
      </c>
    </row>
    <row r="1405" spans="1:9">
      <c r="A1405" s="3" t="s">
        <v>1869</v>
      </c>
      <c r="B1405" t="s">
        <v>811</v>
      </c>
      <c r="C1405" t="s">
        <v>302</v>
      </c>
      <c r="D1405" t="s">
        <v>51</v>
      </c>
      <c r="E1405" t="s">
        <v>330</v>
      </c>
      <c r="F1405" t="s">
        <v>3064</v>
      </c>
      <c r="G1405" s="24">
        <f t="shared" si="25"/>
        <v>5</v>
      </c>
      <c r="H1405" s="24">
        <v>5000</v>
      </c>
      <c r="I1405">
        <v>2019</v>
      </c>
    </row>
    <row r="1406" spans="1:9">
      <c r="A1406" s="3" t="s">
        <v>1870</v>
      </c>
      <c r="B1406" t="s">
        <v>653</v>
      </c>
      <c r="C1406" t="s">
        <v>302</v>
      </c>
      <c r="D1406" t="s">
        <v>51</v>
      </c>
      <c r="E1406" t="s">
        <v>330</v>
      </c>
      <c r="F1406" t="s">
        <v>3051</v>
      </c>
      <c r="G1406" s="24">
        <f t="shared" si="25"/>
        <v>5</v>
      </c>
      <c r="H1406" s="24">
        <v>5000</v>
      </c>
      <c r="I1406">
        <v>2019</v>
      </c>
    </row>
    <row r="1407" spans="1:9">
      <c r="A1407" s="3" t="s">
        <v>1871</v>
      </c>
      <c r="B1407" t="s">
        <v>767</v>
      </c>
      <c r="C1407" t="s">
        <v>302</v>
      </c>
      <c r="D1407" t="s">
        <v>51</v>
      </c>
      <c r="E1407" t="s">
        <v>330</v>
      </c>
      <c r="F1407" t="s">
        <v>3250</v>
      </c>
      <c r="G1407" s="24">
        <f t="shared" si="25"/>
        <v>5</v>
      </c>
      <c r="H1407" s="24">
        <v>5000</v>
      </c>
      <c r="I1407">
        <v>2019</v>
      </c>
    </row>
    <row r="1408" spans="1:9">
      <c r="A1408" s="3" t="s">
        <v>2393</v>
      </c>
      <c r="B1408" t="s">
        <v>811</v>
      </c>
      <c r="C1408" t="s">
        <v>302</v>
      </c>
      <c r="D1408" t="s">
        <v>51</v>
      </c>
      <c r="E1408" t="s">
        <v>330</v>
      </c>
      <c r="F1408" t="s">
        <v>3409</v>
      </c>
      <c r="G1408" s="24">
        <f t="shared" si="25"/>
        <v>5</v>
      </c>
      <c r="H1408" s="24">
        <v>5000</v>
      </c>
      <c r="I1408">
        <v>2019</v>
      </c>
    </row>
    <row r="1409" spans="1:9">
      <c r="A1409" s="3" t="s">
        <v>2225</v>
      </c>
      <c r="B1409" t="s">
        <v>2226</v>
      </c>
      <c r="C1409" t="s">
        <v>302</v>
      </c>
      <c r="D1409" t="s">
        <v>51</v>
      </c>
      <c r="E1409" t="s">
        <v>330</v>
      </c>
      <c r="F1409" t="s">
        <v>3047</v>
      </c>
      <c r="G1409" s="24">
        <f t="shared" si="25"/>
        <v>0.28999999999999998</v>
      </c>
      <c r="H1409" s="24">
        <v>290</v>
      </c>
      <c r="I1409">
        <v>2020</v>
      </c>
    </row>
    <row r="1410" spans="1:9">
      <c r="A1410" s="3" t="s">
        <v>2216</v>
      </c>
      <c r="B1410" t="s">
        <v>1794</v>
      </c>
      <c r="C1410" t="s">
        <v>302</v>
      </c>
      <c r="D1410" t="s">
        <v>51</v>
      </c>
      <c r="E1410" t="s">
        <v>330</v>
      </c>
      <c r="F1410" t="s">
        <v>3050</v>
      </c>
      <c r="G1410" s="24">
        <f t="shared" ref="G1410:G1473" si="26">H1410/1000</f>
        <v>0.7</v>
      </c>
      <c r="H1410" s="24">
        <v>700</v>
      </c>
      <c r="I1410">
        <v>2020</v>
      </c>
    </row>
    <row r="1411" spans="1:9">
      <c r="A1411" s="3" t="s">
        <v>2236</v>
      </c>
      <c r="B1411" t="s">
        <v>828</v>
      </c>
      <c r="C1411" t="s">
        <v>302</v>
      </c>
      <c r="D1411" t="s">
        <v>51</v>
      </c>
      <c r="E1411" t="s">
        <v>330</v>
      </c>
      <c r="F1411" t="s">
        <v>3077</v>
      </c>
      <c r="G1411" s="24">
        <f t="shared" si="26"/>
        <v>0.86</v>
      </c>
      <c r="H1411" s="24">
        <v>860</v>
      </c>
      <c r="I1411">
        <v>2020</v>
      </c>
    </row>
    <row r="1412" spans="1:9">
      <c r="A1412" s="3" t="s">
        <v>2146</v>
      </c>
      <c r="B1412" t="s">
        <v>1794</v>
      </c>
      <c r="C1412" t="s">
        <v>302</v>
      </c>
      <c r="D1412" t="s">
        <v>51</v>
      </c>
      <c r="E1412" t="s">
        <v>330</v>
      </c>
      <c r="F1412" t="s">
        <v>3359</v>
      </c>
      <c r="G1412" s="24">
        <f t="shared" si="26"/>
        <v>0.96</v>
      </c>
      <c r="H1412" s="24">
        <v>960</v>
      </c>
      <c r="I1412">
        <v>2020</v>
      </c>
    </row>
    <row r="1413" spans="1:9">
      <c r="A1413" s="3" t="s">
        <v>2137</v>
      </c>
      <c r="B1413" t="s">
        <v>861</v>
      </c>
      <c r="C1413" t="s">
        <v>302</v>
      </c>
      <c r="D1413" t="s">
        <v>51</v>
      </c>
      <c r="E1413" t="s">
        <v>330</v>
      </c>
      <c r="F1413" t="s">
        <v>3050</v>
      </c>
      <c r="G1413" s="24">
        <f t="shared" si="26"/>
        <v>1</v>
      </c>
      <c r="H1413" s="24">
        <v>1000</v>
      </c>
      <c r="I1413">
        <v>2020</v>
      </c>
    </row>
    <row r="1414" spans="1:9">
      <c r="A1414" s="3" t="s">
        <v>2138</v>
      </c>
      <c r="B1414" t="s">
        <v>2139</v>
      </c>
      <c r="C1414" t="s">
        <v>302</v>
      </c>
      <c r="D1414" t="s">
        <v>51</v>
      </c>
      <c r="E1414" t="s">
        <v>330</v>
      </c>
      <c r="F1414" t="s">
        <v>3050</v>
      </c>
      <c r="G1414" s="24">
        <f t="shared" si="26"/>
        <v>1</v>
      </c>
      <c r="H1414" s="24">
        <v>1000</v>
      </c>
      <c r="I1414">
        <v>2020</v>
      </c>
    </row>
    <row r="1415" spans="1:9">
      <c r="A1415" s="3" t="s">
        <v>2140</v>
      </c>
      <c r="B1415" t="s">
        <v>863</v>
      </c>
      <c r="C1415" t="s">
        <v>302</v>
      </c>
      <c r="D1415" t="s">
        <v>51</v>
      </c>
      <c r="E1415" t="s">
        <v>330</v>
      </c>
      <c r="F1415" t="s">
        <v>3050</v>
      </c>
      <c r="G1415" s="24">
        <f t="shared" si="26"/>
        <v>1</v>
      </c>
      <c r="H1415" s="24">
        <v>1000</v>
      </c>
      <c r="I1415">
        <v>2020</v>
      </c>
    </row>
    <row r="1416" spans="1:9">
      <c r="A1416" s="3" t="s">
        <v>2141</v>
      </c>
      <c r="B1416" t="s">
        <v>695</v>
      </c>
      <c r="C1416" t="s">
        <v>302</v>
      </c>
      <c r="D1416" t="s">
        <v>51</v>
      </c>
      <c r="E1416" t="s">
        <v>330</v>
      </c>
      <c r="F1416" t="s">
        <v>3357</v>
      </c>
      <c r="G1416" s="24">
        <f t="shared" si="26"/>
        <v>1</v>
      </c>
      <c r="H1416" s="24">
        <v>1000</v>
      </c>
      <c r="I1416">
        <v>2020</v>
      </c>
    </row>
    <row r="1417" spans="1:9">
      <c r="A1417" s="3" t="s">
        <v>2142</v>
      </c>
      <c r="B1417" t="s">
        <v>776</v>
      </c>
      <c r="C1417" t="s">
        <v>302</v>
      </c>
      <c r="D1417" t="s">
        <v>51</v>
      </c>
      <c r="E1417" t="s">
        <v>330</v>
      </c>
      <c r="F1417" t="s">
        <v>3055</v>
      </c>
      <c r="G1417" s="24">
        <f t="shared" si="26"/>
        <v>1</v>
      </c>
      <c r="H1417" s="24">
        <v>1000</v>
      </c>
      <c r="I1417">
        <v>2020</v>
      </c>
    </row>
    <row r="1418" spans="1:9">
      <c r="A1418" s="3" t="s">
        <v>2143</v>
      </c>
      <c r="B1418" t="s">
        <v>703</v>
      </c>
      <c r="C1418" t="s">
        <v>302</v>
      </c>
      <c r="D1418" t="s">
        <v>51</v>
      </c>
      <c r="E1418" t="s">
        <v>330</v>
      </c>
      <c r="F1418" t="s">
        <v>3358</v>
      </c>
      <c r="G1418" s="24">
        <f t="shared" si="26"/>
        <v>1</v>
      </c>
      <c r="H1418" s="24">
        <v>1000</v>
      </c>
      <c r="I1418">
        <v>2020</v>
      </c>
    </row>
    <row r="1419" spans="1:9">
      <c r="A1419" s="3" t="s">
        <v>2144</v>
      </c>
      <c r="B1419" t="s">
        <v>681</v>
      </c>
      <c r="C1419" t="s">
        <v>302</v>
      </c>
      <c r="D1419" t="s">
        <v>51</v>
      </c>
      <c r="E1419" t="s">
        <v>330</v>
      </c>
      <c r="F1419" t="s">
        <v>3050</v>
      </c>
      <c r="G1419" s="24">
        <f t="shared" si="26"/>
        <v>1</v>
      </c>
      <c r="H1419" s="24">
        <v>1000</v>
      </c>
      <c r="I1419">
        <v>2020</v>
      </c>
    </row>
    <row r="1420" spans="1:9">
      <c r="A1420" s="3" t="s">
        <v>2145</v>
      </c>
      <c r="B1420" t="s">
        <v>784</v>
      </c>
      <c r="C1420" t="s">
        <v>302</v>
      </c>
      <c r="D1420" t="s">
        <v>51</v>
      </c>
      <c r="E1420" t="s">
        <v>330</v>
      </c>
      <c r="F1420" t="s">
        <v>3055</v>
      </c>
      <c r="G1420" s="24">
        <f t="shared" si="26"/>
        <v>1</v>
      </c>
      <c r="H1420" s="24">
        <v>1000</v>
      </c>
      <c r="I1420">
        <v>2020</v>
      </c>
    </row>
    <row r="1421" spans="1:9">
      <c r="A1421" s="3" t="s">
        <v>2147</v>
      </c>
      <c r="B1421" t="s">
        <v>663</v>
      </c>
      <c r="C1421" t="s">
        <v>302</v>
      </c>
      <c r="D1421" t="s">
        <v>51</v>
      </c>
      <c r="E1421" t="s">
        <v>330</v>
      </c>
      <c r="F1421" t="s">
        <v>3358</v>
      </c>
      <c r="G1421" s="24">
        <f t="shared" si="26"/>
        <v>1</v>
      </c>
      <c r="H1421" s="24">
        <v>1000</v>
      </c>
      <c r="I1421">
        <v>2020</v>
      </c>
    </row>
    <row r="1422" spans="1:9">
      <c r="A1422" s="3" t="s">
        <v>2148</v>
      </c>
      <c r="B1422" t="s">
        <v>727</v>
      </c>
      <c r="C1422" t="s">
        <v>302</v>
      </c>
      <c r="D1422" t="s">
        <v>51</v>
      </c>
      <c r="E1422" t="s">
        <v>330</v>
      </c>
      <c r="F1422" t="s">
        <v>3050</v>
      </c>
      <c r="G1422" s="24">
        <f t="shared" si="26"/>
        <v>1</v>
      </c>
      <c r="H1422" s="24">
        <v>1000</v>
      </c>
      <c r="I1422">
        <v>2020</v>
      </c>
    </row>
    <row r="1423" spans="1:9">
      <c r="A1423" s="3" t="s">
        <v>2149</v>
      </c>
      <c r="B1423" t="s">
        <v>727</v>
      </c>
      <c r="C1423" t="s">
        <v>302</v>
      </c>
      <c r="D1423" t="s">
        <v>51</v>
      </c>
      <c r="E1423" t="s">
        <v>330</v>
      </c>
      <c r="F1423" t="s">
        <v>3055</v>
      </c>
      <c r="G1423" s="24">
        <f t="shared" si="26"/>
        <v>1</v>
      </c>
      <c r="H1423" s="24">
        <v>1000</v>
      </c>
      <c r="I1423">
        <v>2020</v>
      </c>
    </row>
    <row r="1424" spans="1:9">
      <c r="A1424" s="3" t="s">
        <v>2150</v>
      </c>
      <c r="B1424" t="s">
        <v>2151</v>
      </c>
      <c r="C1424" t="s">
        <v>302</v>
      </c>
      <c r="D1424" t="s">
        <v>51</v>
      </c>
      <c r="E1424" t="s">
        <v>330</v>
      </c>
      <c r="F1424" t="s">
        <v>3360</v>
      </c>
      <c r="G1424" s="24">
        <f t="shared" si="26"/>
        <v>1</v>
      </c>
      <c r="H1424" s="24">
        <v>1000</v>
      </c>
      <c r="I1424">
        <v>2020</v>
      </c>
    </row>
    <row r="1425" spans="1:9">
      <c r="A1425" s="3" t="s">
        <v>2152</v>
      </c>
      <c r="B1425" t="s">
        <v>1794</v>
      </c>
      <c r="C1425" t="s">
        <v>302</v>
      </c>
      <c r="D1425" t="s">
        <v>51</v>
      </c>
      <c r="E1425" t="s">
        <v>330</v>
      </c>
      <c r="F1425" t="s">
        <v>3361</v>
      </c>
      <c r="G1425" s="24">
        <f t="shared" si="26"/>
        <v>1</v>
      </c>
      <c r="H1425" s="24">
        <v>1000</v>
      </c>
      <c r="I1425">
        <v>2020</v>
      </c>
    </row>
    <row r="1426" spans="1:9">
      <c r="A1426" s="3" t="s">
        <v>2153</v>
      </c>
      <c r="B1426" t="s">
        <v>776</v>
      </c>
      <c r="C1426" t="s">
        <v>302</v>
      </c>
      <c r="D1426" t="s">
        <v>51</v>
      </c>
      <c r="E1426" t="s">
        <v>330</v>
      </c>
      <c r="F1426" t="s">
        <v>3250</v>
      </c>
      <c r="G1426" s="24">
        <f t="shared" si="26"/>
        <v>1</v>
      </c>
      <c r="H1426" s="24">
        <v>1000</v>
      </c>
      <c r="I1426">
        <v>2020</v>
      </c>
    </row>
    <row r="1427" spans="1:9">
      <c r="A1427" s="3" t="s">
        <v>2154</v>
      </c>
      <c r="B1427" t="s">
        <v>776</v>
      </c>
      <c r="C1427" t="s">
        <v>302</v>
      </c>
      <c r="D1427" t="s">
        <v>51</v>
      </c>
      <c r="E1427" t="s">
        <v>330</v>
      </c>
      <c r="F1427" t="s">
        <v>3250</v>
      </c>
      <c r="G1427" s="24">
        <f t="shared" si="26"/>
        <v>1</v>
      </c>
      <c r="H1427" s="24">
        <v>1000</v>
      </c>
      <c r="I1427">
        <v>2020</v>
      </c>
    </row>
    <row r="1428" spans="1:9">
      <c r="A1428" s="3" t="s">
        <v>2155</v>
      </c>
      <c r="B1428" t="s">
        <v>2156</v>
      </c>
      <c r="C1428" t="s">
        <v>302</v>
      </c>
      <c r="D1428" t="s">
        <v>51</v>
      </c>
      <c r="E1428" t="s">
        <v>330</v>
      </c>
      <c r="F1428" t="s">
        <v>3250</v>
      </c>
      <c r="G1428" s="24">
        <f t="shared" si="26"/>
        <v>1</v>
      </c>
      <c r="H1428" s="24">
        <v>1000</v>
      </c>
      <c r="I1428">
        <v>2020</v>
      </c>
    </row>
    <row r="1429" spans="1:9">
      <c r="A1429" s="3" t="s">
        <v>2157</v>
      </c>
      <c r="B1429" t="s">
        <v>749</v>
      </c>
      <c r="C1429" t="s">
        <v>302</v>
      </c>
      <c r="D1429" t="s">
        <v>51</v>
      </c>
      <c r="E1429" t="s">
        <v>330</v>
      </c>
      <c r="F1429" t="s">
        <v>3250</v>
      </c>
      <c r="G1429" s="24">
        <f t="shared" si="26"/>
        <v>1</v>
      </c>
      <c r="H1429" s="24">
        <v>1000</v>
      </c>
      <c r="I1429">
        <v>2020</v>
      </c>
    </row>
    <row r="1430" spans="1:9">
      <c r="A1430" s="3" t="s">
        <v>2158</v>
      </c>
      <c r="B1430" t="s">
        <v>1828</v>
      </c>
      <c r="C1430" t="s">
        <v>302</v>
      </c>
      <c r="D1430" t="s">
        <v>51</v>
      </c>
      <c r="E1430" t="s">
        <v>330</v>
      </c>
      <c r="F1430" t="s">
        <v>3250</v>
      </c>
      <c r="G1430" s="24">
        <f t="shared" si="26"/>
        <v>1</v>
      </c>
      <c r="H1430" s="24">
        <v>1000</v>
      </c>
      <c r="I1430">
        <v>2020</v>
      </c>
    </row>
    <row r="1431" spans="1:9">
      <c r="A1431" s="3" t="s">
        <v>2159</v>
      </c>
      <c r="B1431" t="s">
        <v>2156</v>
      </c>
      <c r="C1431" t="s">
        <v>302</v>
      </c>
      <c r="D1431" t="s">
        <v>51</v>
      </c>
      <c r="E1431" t="s">
        <v>330</v>
      </c>
      <c r="F1431" t="s">
        <v>3250</v>
      </c>
      <c r="G1431" s="24">
        <f t="shared" si="26"/>
        <v>1</v>
      </c>
      <c r="H1431" s="24">
        <v>1000</v>
      </c>
      <c r="I1431">
        <v>2020</v>
      </c>
    </row>
    <row r="1432" spans="1:9">
      <c r="A1432" s="3" t="s">
        <v>2160</v>
      </c>
      <c r="B1432" t="s">
        <v>776</v>
      </c>
      <c r="C1432" t="s">
        <v>302</v>
      </c>
      <c r="D1432" t="s">
        <v>51</v>
      </c>
      <c r="E1432" t="s">
        <v>330</v>
      </c>
      <c r="F1432" t="s">
        <v>3250</v>
      </c>
      <c r="G1432" s="24">
        <f t="shared" si="26"/>
        <v>1</v>
      </c>
      <c r="H1432" s="24">
        <v>1000</v>
      </c>
      <c r="I1432">
        <v>2020</v>
      </c>
    </row>
    <row r="1433" spans="1:9">
      <c r="A1433" s="3" t="s">
        <v>2161</v>
      </c>
      <c r="B1433" t="s">
        <v>2139</v>
      </c>
      <c r="C1433" t="s">
        <v>302</v>
      </c>
      <c r="D1433" t="s">
        <v>51</v>
      </c>
      <c r="E1433" t="s">
        <v>330</v>
      </c>
      <c r="F1433" t="s">
        <v>3050</v>
      </c>
      <c r="G1433" s="24">
        <f t="shared" si="26"/>
        <v>1</v>
      </c>
      <c r="H1433" s="24">
        <v>1000</v>
      </c>
      <c r="I1433">
        <v>2020</v>
      </c>
    </row>
    <row r="1434" spans="1:9">
      <c r="A1434" s="3" t="s">
        <v>2162</v>
      </c>
      <c r="B1434" t="s">
        <v>665</v>
      </c>
      <c r="C1434" t="s">
        <v>302</v>
      </c>
      <c r="D1434" t="s">
        <v>51</v>
      </c>
      <c r="E1434" t="s">
        <v>330</v>
      </c>
      <c r="F1434" t="s">
        <v>3055</v>
      </c>
      <c r="G1434" s="24">
        <f t="shared" si="26"/>
        <v>1</v>
      </c>
      <c r="H1434" s="24">
        <v>1000</v>
      </c>
      <c r="I1434">
        <v>2020</v>
      </c>
    </row>
    <row r="1435" spans="1:9">
      <c r="A1435" s="3" t="s">
        <v>2163</v>
      </c>
      <c r="B1435" t="s">
        <v>776</v>
      </c>
      <c r="C1435" t="s">
        <v>302</v>
      </c>
      <c r="D1435" t="s">
        <v>51</v>
      </c>
      <c r="E1435" t="s">
        <v>330</v>
      </c>
      <c r="F1435" t="s">
        <v>3055</v>
      </c>
      <c r="G1435" s="24">
        <f t="shared" si="26"/>
        <v>1</v>
      </c>
      <c r="H1435" s="24">
        <v>1000</v>
      </c>
      <c r="I1435">
        <v>2020</v>
      </c>
    </row>
    <row r="1436" spans="1:9">
      <c r="A1436" s="3" t="s">
        <v>2164</v>
      </c>
      <c r="B1436" t="s">
        <v>776</v>
      </c>
      <c r="C1436" t="s">
        <v>302</v>
      </c>
      <c r="D1436" t="s">
        <v>51</v>
      </c>
      <c r="E1436" t="s">
        <v>330</v>
      </c>
      <c r="F1436" t="s">
        <v>3055</v>
      </c>
      <c r="G1436" s="24">
        <f t="shared" si="26"/>
        <v>1</v>
      </c>
      <c r="H1436" s="24">
        <v>1000</v>
      </c>
      <c r="I1436">
        <v>2020</v>
      </c>
    </row>
    <row r="1437" spans="1:9">
      <c r="A1437" s="3" t="s">
        <v>2165</v>
      </c>
      <c r="B1437" t="s">
        <v>776</v>
      </c>
      <c r="C1437" t="s">
        <v>302</v>
      </c>
      <c r="D1437" t="s">
        <v>51</v>
      </c>
      <c r="E1437" t="s">
        <v>330</v>
      </c>
      <c r="F1437" t="s">
        <v>3055</v>
      </c>
      <c r="G1437" s="24">
        <f t="shared" si="26"/>
        <v>1</v>
      </c>
      <c r="H1437" s="24">
        <v>1000</v>
      </c>
      <c r="I1437">
        <v>2020</v>
      </c>
    </row>
    <row r="1438" spans="1:9">
      <c r="A1438" s="3" t="s">
        <v>2166</v>
      </c>
      <c r="B1438" t="s">
        <v>665</v>
      </c>
      <c r="C1438" t="s">
        <v>302</v>
      </c>
      <c r="D1438" t="s">
        <v>51</v>
      </c>
      <c r="E1438" t="s">
        <v>330</v>
      </c>
      <c r="F1438" t="s">
        <v>3055</v>
      </c>
      <c r="G1438" s="24">
        <f t="shared" si="26"/>
        <v>1</v>
      </c>
      <c r="H1438" s="24">
        <v>1000</v>
      </c>
      <c r="I1438">
        <v>2020</v>
      </c>
    </row>
    <row r="1439" spans="1:9">
      <c r="A1439" s="3" t="s">
        <v>2169</v>
      </c>
      <c r="B1439" t="s">
        <v>861</v>
      </c>
      <c r="C1439" t="s">
        <v>302</v>
      </c>
      <c r="D1439" t="s">
        <v>51</v>
      </c>
      <c r="E1439" t="s">
        <v>330</v>
      </c>
      <c r="F1439" t="s">
        <v>3055</v>
      </c>
      <c r="G1439" s="24">
        <f t="shared" si="26"/>
        <v>1</v>
      </c>
      <c r="H1439" s="24">
        <v>1000</v>
      </c>
      <c r="I1439">
        <v>2020</v>
      </c>
    </row>
    <row r="1440" spans="1:9">
      <c r="A1440" s="3" t="s">
        <v>2170</v>
      </c>
      <c r="B1440" t="s">
        <v>665</v>
      </c>
      <c r="C1440" t="s">
        <v>302</v>
      </c>
      <c r="D1440" t="s">
        <v>51</v>
      </c>
      <c r="E1440" t="s">
        <v>330</v>
      </c>
      <c r="F1440" t="s">
        <v>3357</v>
      </c>
      <c r="G1440" s="24">
        <f t="shared" si="26"/>
        <v>1</v>
      </c>
      <c r="H1440" s="24">
        <v>1000</v>
      </c>
      <c r="I1440">
        <v>2020</v>
      </c>
    </row>
    <row r="1441" spans="1:9">
      <c r="A1441" s="3" t="s">
        <v>2171</v>
      </c>
      <c r="B1441" t="s">
        <v>669</v>
      </c>
      <c r="C1441" t="s">
        <v>302</v>
      </c>
      <c r="D1441" t="s">
        <v>51</v>
      </c>
      <c r="E1441" t="s">
        <v>330</v>
      </c>
      <c r="F1441" t="s">
        <v>3050</v>
      </c>
      <c r="G1441" s="24">
        <f t="shared" si="26"/>
        <v>1</v>
      </c>
      <c r="H1441" s="24">
        <v>1000</v>
      </c>
      <c r="I1441">
        <v>2020</v>
      </c>
    </row>
    <row r="1442" spans="1:9">
      <c r="A1442" s="3" t="s">
        <v>2172</v>
      </c>
      <c r="B1442" t="s">
        <v>2156</v>
      </c>
      <c r="C1442" t="s">
        <v>302</v>
      </c>
      <c r="D1442" t="s">
        <v>51</v>
      </c>
      <c r="E1442" t="s">
        <v>330</v>
      </c>
      <c r="F1442" t="s">
        <v>3055</v>
      </c>
      <c r="G1442" s="24">
        <f t="shared" si="26"/>
        <v>1</v>
      </c>
      <c r="H1442" s="24">
        <v>1000</v>
      </c>
      <c r="I1442">
        <v>2020</v>
      </c>
    </row>
    <row r="1443" spans="1:9">
      <c r="A1443" s="3" t="s">
        <v>2173</v>
      </c>
      <c r="B1443" t="s">
        <v>776</v>
      </c>
      <c r="C1443" t="s">
        <v>302</v>
      </c>
      <c r="D1443" t="s">
        <v>51</v>
      </c>
      <c r="E1443" t="s">
        <v>330</v>
      </c>
      <c r="F1443" t="s">
        <v>3357</v>
      </c>
      <c r="G1443" s="24">
        <f t="shared" si="26"/>
        <v>1</v>
      </c>
      <c r="H1443" s="24">
        <v>1000</v>
      </c>
      <c r="I1443">
        <v>2020</v>
      </c>
    </row>
    <row r="1444" spans="1:9">
      <c r="A1444" s="3" t="s">
        <v>2174</v>
      </c>
      <c r="B1444" t="s">
        <v>776</v>
      </c>
      <c r="C1444" t="s">
        <v>302</v>
      </c>
      <c r="D1444" t="s">
        <v>51</v>
      </c>
      <c r="E1444" t="s">
        <v>330</v>
      </c>
      <c r="F1444" t="s">
        <v>3357</v>
      </c>
      <c r="G1444" s="24">
        <f t="shared" si="26"/>
        <v>1</v>
      </c>
      <c r="H1444" s="24">
        <v>1000</v>
      </c>
      <c r="I1444">
        <v>2020</v>
      </c>
    </row>
    <row r="1445" spans="1:9">
      <c r="A1445" s="3" t="s">
        <v>2175</v>
      </c>
      <c r="B1445" t="s">
        <v>663</v>
      </c>
      <c r="C1445" t="s">
        <v>302</v>
      </c>
      <c r="D1445" t="s">
        <v>51</v>
      </c>
      <c r="E1445" t="s">
        <v>330</v>
      </c>
      <c r="F1445" t="s">
        <v>3050</v>
      </c>
      <c r="G1445" s="24">
        <f t="shared" si="26"/>
        <v>1</v>
      </c>
      <c r="H1445" s="24">
        <v>1000</v>
      </c>
      <c r="I1445">
        <v>2020</v>
      </c>
    </row>
    <row r="1446" spans="1:9">
      <c r="A1446" s="3" t="s">
        <v>2176</v>
      </c>
      <c r="B1446" t="s">
        <v>2177</v>
      </c>
      <c r="C1446" t="s">
        <v>302</v>
      </c>
      <c r="D1446" t="s">
        <v>51</v>
      </c>
      <c r="E1446" t="s">
        <v>330</v>
      </c>
      <c r="F1446" t="s">
        <v>3050</v>
      </c>
      <c r="G1446" s="24">
        <f t="shared" si="26"/>
        <v>1</v>
      </c>
      <c r="H1446" s="24">
        <v>1000</v>
      </c>
      <c r="I1446">
        <v>2020</v>
      </c>
    </row>
    <row r="1447" spans="1:9">
      <c r="A1447" s="3" t="s">
        <v>2178</v>
      </c>
      <c r="B1447" t="s">
        <v>1903</v>
      </c>
      <c r="C1447" t="s">
        <v>302</v>
      </c>
      <c r="D1447" t="s">
        <v>51</v>
      </c>
      <c r="E1447" t="s">
        <v>330</v>
      </c>
      <c r="F1447" t="s">
        <v>3050</v>
      </c>
      <c r="G1447" s="24">
        <f t="shared" si="26"/>
        <v>1</v>
      </c>
      <c r="H1447" s="24">
        <v>1000</v>
      </c>
      <c r="I1447">
        <v>2020</v>
      </c>
    </row>
    <row r="1448" spans="1:9">
      <c r="A1448" s="3" t="s">
        <v>2179</v>
      </c>
      <c r="B1448" t="s">
        <v>792</v>
      </c>
      <c r="C1448" t="s">
        <v>302</v>
      </c>
      <c r="D1448" t="s">
        <v>51</v>
      </c>
      <c r="E1448" t="s">
        <v>330</v>
      </c>
      <c r="F1448" t="s">
        <v>3050</v>
      </c>
      <c r="G1448" s="24">
        <f t="shared" si="26"/>
        <v>1</v>
      </c>
      <c r="H1448" s="24">
        <v>1000</v>
      </c>
      <c r="I1448">
        <v>2020</v>
      </c>
    </row>
    <row r="1449" spans="1:9">
      <c r="A1449" s="3" t="s">
        <v>2180</v>
      </c>
      <c r="B1449" t="s">
        <v>681</v>
      </c>
      <c r="C1449" t="s">
        <v>302</v>
      </c>
      <c r="D1449" t="s">
        <v>51</v>
      </c>
      <c r="E1449" t="s">
        <v>330</v>
      </c>
      <c r="F1449" t="s">
        <v>3050</v>
      </c>
      <c r="G1449" s="24">
        <f t="shared" si="26"/>
        <v>1</v>
      </c>
      <c r="H1449" s="24">
        <v>1000</v>
      </c>
      <c r="I1449">
        <v>2020</v>
      </c>
    </row>
    <row r="1450" spans="1:9">
      <c r="A1450" s="3" t="s">
        <v>2181</v>
      </c>
      <c r="B1450" t="s">
        <v>667</v>
      </c>
      <c r="C1450" t="s">
        <v>302</v>
      </c>
      <c r="D1450" t="s">
        <v>51</v>
      </c>
      <c r="E1450" t="s">
        <v>330</v>
      </c>
      <c r="F1450" t="s">
        <v>3055</v>
      </c>
      <c r="G1450" s="24">
        <f t="shared" si="26"/>
        <v>1</v>
      </c>
      <c r="H1450" s="24">
        <v>1000</v>
      </c>
      <c r="I1450">
        <v>2020</v>
      </c>
    </row>
    <row r="1451" spans="1:9">
      <c r="A1451" s="3" t="s">
        <v>2182</v>
      </c>
      <c r="B1451" t="s">
        <v>2183</v>
      </c>
      <c r="C1451" t="s">
        <v>302</v>
      </c>
      <c r="D1451" t="s">
        <v>51</v>
      </c>
      <c r="E1451" t="s">
        <v>330</v>
      </c>
      <c r="F1451" t="s">
        <v>3248</v>
      </c>
      <c r="G1451" s="24">
        <f t="shared" si="26"/>
        <v>1</v>
      </c>
      <c r="H1451" s="24">
        <v>1000</v>
      </c>
      <c r="I1451">
        <v>2020</v>
      </c>
    </row>
    <row r="1452" spans="1:9">
      <c r="A1452" s="3" t="s">
        <v>2185</v>
      </c>
      <c r="B1452" t="s">
        <v>703</v>
      </c>
      <c r="C1452" t="s">
        <v>302</v>
      </c>
      <c r="D1452" t="s">
        <v>51</v>
      </c>
      <c r="E1452" t="s">
        <v>330</v>
      </c>
      <c r="F1452" t="s">
        <v>3358</v>
      </c>
      <c r="G1452" s="24">
        <f t="shared" si="26"/>
        <v>1</v>
      </c>
      <c r="H1452" s="24">
        <v>1000</v>
      </c>
      <c r="I1452">
        <v>2020</v>
      </c>
    </row>
    <row r="1453" spans="1:9">
      <c r="A1453" s="3" t="s">
        <v>2186</v>
      </c>
      <c r="B1453" t="s">
        <v>681</v>
      </c>
      <c r="C1453" t="s">
        <v>302</v>
      </c>
      <c r="D1453" t="s">
        <v>51</v>
      </c>
      <c r="E1453" t="s">
        <v>330</v>
      </c>
      <c r="F1453" t="s">
        <v>3033</v>
      </c>
      <c r="G1453" s="24">
        <f t="shared" si="26"/>
        <v>1</v>
      </c>
      <c r="H1453" s="24">
        <v>1000</v>
      </c>
      <c r="I1453">
        <v>2020</v>
      </c>
    </row>
    <row r="1454" spans="1:9">
      <c r="A1454" s="3" t="s">
        <v>2187</v>
      </c>
      <c r="B1454" t="s">
        <v>663</v>
      </c>
      <c r="C1454" t="s">
        <v>302</v>
      </c>
      <c r="D1454" t="s">
        <v>51</v>
      </c>
      <c r="E1454" t="s">
        <v>330</v>
      </c>
      <c r="F1454" t="s">
        <v>3248</v>
      </c>
      <c r="G1454" s="24">
        <f t="shared" si="26"/>
        <v>1</v>
      </c>
      <c r="H1454" s="24">
        <v>1000</v>
      </c>
      <c r="I1454">
        <v>2020</v>
      </c>
    </row>
    <row r="1455" spans="1:9">
      <c r="A1455" s="3" t="s">
        <v>2188</v>
      </c>
      <c r="B1455" t="s">
        <v>1794</v>
      </c>
      <c r="C1455" t="s">
        <v>302</v>
      </c>
      <c r="D1455" t="s">
        <v>51</v>
      </c>
      <c r="E1455" t="s">
        <v>330</v>
      </c>
      <c r="F1455" t="s">
        <v>3248</v>
      </c>
      <c r="G1455" s="24">
        <f t="shared" si="26"/>
        <v>1</v>
      </c>
      <c r="H1455" s="24">
        <v>1000</v>
      </c>
      <c r="I1455">
        <v>2020</v>
      </c>
    </row>
    <row r="1456" spans="1:9">
      <c r="A1456" s="3" t="s">
        <v>2189</v>
      </c>
      <c r="B1456" t="s">
        <v>741</v>
      </c>
      <c r="C1456" t="s">
        <v>302</v>
      </c>
      <c r="D1456" t="s">
        <v>51</v>
      </c>
      <c r="E1456" t="s">
        <v>330</v>
      </c>
      <c r="F1456" t="s">
        <v>3358</v>
      </c>
      <c r="G1456" s="24">
        <f t="shared" si="26"/>
        <v>1</v>
      </c>
      <c r="H1456" s="24">
        <v>1000</v>
      </c>
      <c r="I1456">
        <v>2020</v>
      </c>
    </row>
    <row r="1457" spans="1:9">
      <c r="A1457" s="3" t="s">
        <v>2191</v>
      </c>
      <c r="B1457" t="s">
        <v>2192</v>
      </c>
      <c r="C1457" t="s">
        <v>302</v>
      </c>
      <c r="D1457" t="s">
        <v>51</v>
      </c>
      <c r="E1457" t="s">
        <v>330</v>
      </c>
      <c r="F1457" t="s">
        <v>3358</v>
      </c>
      <c r="G1457" s="24">
        <f t="shared" si="26"/>
        <v>1</v>
      </c>
      <c r="H1457" s="24">
        <v>1000</v>
      </c>
      <c r="I1457">
        <v>2020</v>
      </c>
    </row>
    <row r="1458" spans="1:9">
      <c r="A1458" s="3" t="s">
        <v>2193</v>
      </c>
      <c r="B1458" t="s">
        <v>877</v>
      </c>
      <c r="C1458" t="s">
        <v>302</v>
      </c>
      <c r="D1458" t="s">
        <v>51</v>
      </c>
      <c r="E1458" t="s">
        <v>330</v>
      </c>
      <c r="F1458" t="s">
        <v>3055</v>
      </c>
      <c r="G1458" s="24">
        <f t="shared" si="26"/>
        <v>1</v>
      </c>
      <c r="H1458" s="24">
        <v>1000</v>
      </c>
      <c r="I1458">
        <v>2020</v>
      </c>
    </row>
    <row r="1459" spans="1:9">
      <c r="A1459" s="3" t="s">
        <v>2194</v>
      </c>
      <c r="B1459" t="s">
        <v>877</v>
      </c>
      <c r="C1459" t="s">
        <v>302</v>
      </c>
      <c r="D1459" t="s">
        <v>51</v>
      </c>
      <c r="E1459" t="s">
        <v>330</v>
      </c>
      <c r="F1459" t="s">
        <v>3248</v>
      </c>
      <c r="G1459" s="24">
        <f t="shared" si="26"/>
        <v>1</v>
      </c>
      <c r="H1459" s="24">
        <v>1000</v>
      </c>
      <c r="I1459">
        <v>2020</v>
      </c>
    </row>
    <row r="1460" spans="1:9">
      <c r="A1460" s="3" t="s">
        <v>2196</v>
      </c>
      <c r="B1460" t="s">
        <v>779</v>
      </c>
      <c r="C1460" t="s">
        <v>302</v>
      </c>
      <c r="D1460" t="s">
        <v>51</v>
      </c>
      <c r="E1460" t="s">
        <v>330</v>
      </c>
      <c r="F1460" t="s">
        <v>3079</v>
      </c>
      <c r="G1460" s="24">
        <f t="shared" si="26"/>
        <v>1</v>
      </c>
      <c r="H1460" s="24">
        <v>1000</v>
      </c>
      <c r="I1460">
        <v>2020</v>
      </c>
    </row>
    <row r="1461" spans="1:9">
      <c r="A1461" s="3" t="s">
        <v>2197</v>
      </c>
      <c r="B1461" t="s">
        <v>2198</v>
      </c>
      <c r="C1461" t="s">
        <v>302</v>
      </c>
      <c r="D1461" t="s">
        <v>51</v>
      </c>
      <c r="E1461" t="s">
        <v>330</v>
      </c>
      <c r="F1461" t="s">
        <v>3079</v>
      </c>
      <c r="G1461" s="24">
        <f t="shared" si="26"/>
        <v>1</v>
      </c>
      <c r="H1461" s="24">
        <v>1000</v>
      </c>
      <c r="I1461">
        <v>2020</v>
      </c>
    </row>
    <row r="1462" spans="1:9">
      <c r="A1462" s="3" t="s">
        <v>2199</v>
      </c>
      <c r="B1462" t="s">
        <v>779</v>
      </c>
      <c r="C1462" t="s">
        <v>302</v>
      </c>
      <c r="D1462" t="s">
        <v>51</v>
      </c>
      <c r="E1462" t="s">
        <v>330</v>
      </c>
      <c r="F1462" t="s">
        <v>3079</v>
      </c>
      <c r="G1462" s="24">
        <f t="shared" si="26"/>
        <v>1</v>
      </c>
      <c r="H1462" s="24">
        <v>1000</v>
      </c>
      <c r="I1462">
        <v>2020</v>
      </c>
    </row>
    <row r="1463" spans="1:9">
      <c r="A1463" s="3" t="s">
        <v>2200</v>
      </c>
      <c r="B1463" t="s">
        <v>2198</v>
      </c>
      <c r="C1463" t="s">
        <v>302</v>
      </c>
      <c r="D1463" t="s">
        <v>51</v>
      </c>
      <c r="E1463" t="s">
        <v>330</v>
      </c>
      <c r="F1463" t="s">
        <v>3079</v>
      </c>
      <c r="G1463" s="24">
        <f t="shared" si="26"/>
        <v>1</v>
      </c>
      <c r="H1463" s="24">
        <v>1000</v>
      </c>
      <c r="I1463">
        <v>2020</v>
      </c>
    </row>
    <row r="1464" spans="1:9">
      <c r="A1464" s="3" t="s">
        <v>2201</v>
      </c>
      <c r="B1464" t="s">
        <v>779</v>
      </c>
      <c r="C1464" t="s">
        <v>302</v>
      </c>
      <c r="D1464" t="s">
        <v>51</v>
      </c>
      <c r="E1464" t="s">
        <v>330</v>
      </c>
      <c r="F1464" t="s">
        <v>3079</v>
      </c>
      <c r="G1464" s="24">
        <f t="shared" si="26"/>
        <v>1</v>
      </c>
      <c r="H1464" s="24">
        <v>1000</v>
      </c>
      <c r="I1464">
        <v>2020</v>
      </c>
    </row>
    <row r="1465" spans="1:9">
      <c r="A1465" s="3" t="s">
        <v>2202</v>
      </c>
      <c r="B1465" t="s">
        <v>703</v>
      </c>
      <c r="C1465" t="s">
        <v>302</v>
      </c>
      <c r="D1465" t="s">
        <v>51</v>
      </c>
      <c r="E1465" t="s">
        <v>330</v>
      </c>
      <c r="F1465" t="s">
        <v>3079</v>
      </c>
      <c r="G1465" s="24">
        <f t="shared" si="26"/>
        <v>1</v>
      </c>
      <c r="H1465" s="24">
        <v>1000</v>
      </c>
      <c r="I1465">
        <v>2020</v>
      </c>
    </row>
    <row r="1466" spans="1:9">
      <c r="A1466" s="3" t="s">
        <v>2203</v>
      </c>
      <c r="B1466" t="s">
        <v>1908</v>
      </c>
      <c r="C1466" t="s">
        <v>302</v>
      </c>
      <c r="D1466" t="s">
        <v>51</v>
      </c>
      <c r="E1466" t="s">
        <v>330</v>
      </c>
      <c r="F1466" t="s">
        <v>3079</v>
      </c>
      <c r="G1466" s="24">
        <f t="shared" si="26"/>
        <v>1</v>
      </c>
      <c r="H1466" s="24">
        <v>1000</v>
      </c>
      <c r="I1466">
        <v>2020</v>
      </c>
    </row>
    <row r="1467" spans="1:9">
      <c r="A1467" s="3" t="s">
        <v>2204</v>
      </c>
      <c r="B1467" t="s">
        <v>850</v>
      </c>
      <c r="C1467" t="s">
        <v>302</v>
      </c>
      <c r="D1467" t="s">
        <v>51</v>
      </c>
      <c r="E1467" t="s">
        <v>330</v>
      </c>
      <c r="F1467" t="s">
        <v>3079</v>
      </c>
      <c r="G1467" s="24">
        <f t="shared" si="26"/>
        <v>1</v>
      </c>
      <c r="H1467" s="24">
        <v>1000</v>
      </c>
      <c r="I1467">
        <v>2020</v>
      </c>
    </row>
    <row r="1468" spans="1:9">
      <c r="A1468" s="3" t="s">
        <v>2205</v>
      </c>
      <c r="B1468" t="s">
        <v>765</v>
      </c>
      <c r="C1468" t="s">
        <v>302</v>
      </c>
      <c r="D1468" t="s">
        <v>51</v>
      </c>
      <c r="E1468" t="s">
        <v>330</v>
      </c>
      <c r="F1468" t="s">
        <v>3079</v>
      </c>
      <c r="G1468" s="24">
        <f t="shared" si="26"/>
        <v>1</v>
      </c>
      <c r="H1468" s="24">
        <v>1000</v>
      </c>
      <c r="I1468">
        <v>2020</v>
      </c>
    </row>
    <row r="1469" spans="1:9">
      <c r="A1469" s="3" t="s">
        <v>2206</v>
      </c>
      <c r="B1469" t="s">
        <v>703</v>
      </c>
      <c r="C1469" t="s">
        <v>302</v>
      </c>
      <c r="D1469" t="s">
        <v>51</v>
      </c>
      <c r="E1469" t="s">
        <v>330</v>
      </c>
      <c r="F1469" t="s">
        <v>3079</v>
      </c>
      <c r="G1469" s="24">
        <f t="shared" si="26"/>
        <v>1</v>
      </c>
      <c r="H1469" s="24">
        <v>1000</v>
      </c>
      <c r="I1469">
        <v>2020</v>
      </c>
    </row>
    <row r="1470" spans="1:9">
      <c r="A1470" s="3" t="s">
        <v>2207</v>
      </c>
      <c r="B1470" t="s">
        <v>2208</v>
      </c>
      <c r="C1470" t="s">
        <v>302</v>
      </c>
      <c r="D1470" t="s">
        <v>51</v>
      </c>
      <c r="E1470" t="s">
        <v>330</v>
      </c>
      <c r="F1470" t="s">
        <v>3079</v>
      </c>
      <c r="G1470" s="24">
        <f t="shared" si="26"/>
        <v>1</v>
      </c>
      <c r="H1470" s="24">
        <v>1000</v>
      </c>
      <c r="I1470">
        <v>2020</v>
      </c>
    </row>
    <row r="1471" spans="1:9">
      <c r="A1471" s="3" t="s">
        <v>2209</v>
      </c>
      <c r="B1471" t="s">
        <v>693</v>
      </c>
      <c r="C1471" t="s">
        <v>302</v>
      </c>
      <c r="D1471" t="s">
        <v>51</v>
      </c>
      <c r="E1471" t="s">
        <v>330</v>
      </c>
      <c r="F1471" t="s">
        <v>3079</v>
      </c>
      <c r="G1471" s="24">
        <f t="shared" si="26"/>
        <v>1</v>
      </c>
      <c r="H1471" s="24">
        <v>1000</v>
      </c>
      <c r="I1471">
        <v>2020</v>
      </c>
    </row>
    <row r="1472" spans="1:9">
      <c r="A1472" s="3" t="s">
        <v>2210</v>
      </c>
      <c r="B1472" t="s">
        <v>1874</v>
      </c>
      <c r="C1472" t="s">
        <v>302</v>
      </c>
      <c r="D1472" t="s">
        <v>51</v>
      </c>
      <c r="E1472" t="s">
        <v>330</v>
      </c>
      <c r="F1472" t="s">
        <v>3079</v>
      </c>
      <c r="G1472" s="24">
        <f t="shared" si="26"/>
        <v>1</v>
      </c>
      <c r="H1472" s="24">
        <v>1000</v>
      </c>
      <c r="I1472">
        <v>2020</v>
      </c>
    </row>
    <row r="1473" spans="1:9">
      <c r="A1473" s="3" t="s">
        <v>2211</v>
      </c>
      <c r="B1473" t="s">
        <v>2198</v>
      </c>
      <c r="C1473" t="s">
        <v>302</v>
      </c>
      <c r="D1473" t="s">
        <v>51</v>
      </c>
      <c r="E1473" t="s">
        <v>330</v>
      </c>
      <c r="F1473" t="s">
        <v>3079</v>
      </c>
      <c r="G1473" s="24">
        <f t="shared" si="26"/>
        <v>1</v>
      </c>
      <c r="H1473" s="24">
        <v>1000</v>
      </c>
      <c r="I1473">
        <v>2020</v>
      </c>
    </row>
    <row r="1474" spans="1:9">
      <c r="A1474" s="3" t="s">
        <v>2212</v>
      </c>
      <c r="B1474" t="s">
        <v>2213</v>
      </c>
      <c r="C1474" t="s">
        <v>302</v>
      </c>
      <c r="D1474" t="s">
        <v>51</v>
      </c>
      <c r="E1474" t="s">
        <v>330</v>
      </c>
      <c r="F1474" t="s">
        <v>3055</v>
      </c>
      <c r="G1474" s="24">
        <f t="shared" ref="G1474:G1537" si="27">H1474/1000</f>
        <v>1</v>
      </c>
      <c r="H1474" s="24">
        <v>1000</v>
      </c>
      <c r="I1474">
        <v>2020</v>
      </c>
    </row>
    <row r="1475" spans="1:9">
      <c r="A1475" s="3" t="s">
        <v>2214</v>
      </c>
      <c r="B1475" t="s">
        <v>861</v>
      </c>
      <c r="C1475" t="s">
        <v>302</v>
      </c>
      <c r="D1475" t="s">
        <v>51</v>
      </c>
      <c r="E1475" t="s">
        <v>330</v>
      </c>
      <c r="F1475" t="s">
        <v>3033</v>
      </c>
      <c r="G1475" s="24">
        <f t="shared" si="27"/>
        <v>1</v>
      </c>
      <c r="H1475" s="24">
        <v>1000</v>
      </c>
      <c r="I1475">
        <v>2020</v>
      </c>
    </row>
    <row r="1476" spans="1:9">
      <c r="A1476" s="3" t="s">
        <v>2215</v>
      </c>
      <c r="B1476" t="s">
        <v>942</v>
      </c>
      <c r="C1476" t="s">
        <v>302</v>
      </c>
      <c r="D1476" t="s">
        <v>51</v>
      </c>
      <c r="E1476" t="s">
        <v>330</v>
      </c>
      <c r="F1476" t="s">
        <v>3033</v>
      </c>
      <c r="G1476" s="24">
        <f t="shared" si="27"/>
        <v>1</v>
      </c>
      <c r="H1476" s="24">
        <v>1000</v>
      </c>
      <c r="I1476">
        <v>2020</v>
      </c>
    </row>
    <row r="1477" spans="1:9">
      <c r="A1477" s="3" t="s">
        <v>2217</v>
      </c>
      <c r="B1477" t="s">
        <v>663</v>
      </c>
      <c r="C1477" t="s">
        <v>302</v>
      </c>
      <c r="D1477" t="s">
        <v>51</v>
      </c>
      <c r="E1477" t="s">
        <v>330</v>
      </c>
      <c r="F1477" t="s">
        <v>3047</v>
      </c>
      <c r="G1477" s="24">
        <f t="shared" si="27"/>
        <v>1</v>
      </c>
      <c r="H1477" s="24">
        <v>1000</v>
      </c>
      <c r="I1477">
        <v>2020</v>
      </c>
    </row>
    <row r="1478" spans="1:9">
      <c r="A1478" s="3" t="s">
        <v>2218</v>
      </c>
      <c r="B1478" t="s">
        <v>2219</v>
      </c>
      <c r="C1478" t="s">
        <v>302</v>
      </c>
      <c r="D1478" t="s">
        <v>51</v>
      </c>
      <c r="E1478" t="s">
        <v>330</v>
      </c>
      <c r="F1478" t="s">
        <v>3363</v>
      </c>
      <c r="G1478" s="24">
        <f t="shared" si="27"/>
        <v>1</v>
      </c>
      <c r="H1478" s="24">
        <v>1000</v>
      </c>
      <c r="I1478">
        <v>2020</v>
      </c>
    </row>
    <row r="1479" spans="1:9">
      <c r="A1479" s="3" t="s">
        <v>2220</v>
      </c>
      <c r="B1479" t="s">
        <v>1820</v>
      </c>
      <c r="C1479" t="s">
        <v>302</v>
      </c>
      <c r="D1479" t="s">
        <v>51</v>
      </c>
      <c r="E1479" t="s">
        <v>330</v>
      </c>
      <c r="F1479" t="s">
        <v>3047</v>
      </c>
      <c r="G1479" s="24">
        <f t="shared" si="27"/>
        <v>1</v>
      </c>
      <c r="H1479" s="24">
        <v>1000</v>
      </c>
      <c r="I1479">
        <v>2020</v>
      </c>
    </row>
    <row r="1480" spans="1:9">
      <c r="A1480" s="3" t="s">
        <v>2221</v>
      </c>
      <c r="B1480" t="s">
        <v>703</v>
      </c>
      <c r="C1480" t="s">
        <v>302</v>
      </c>
      <c r="D1480" t="s">
        <v>51</v>
      </c>
      <c r="E1480" t="s">
        <v>330</v>
      </c>
      <c r="F1480" t="s">
        <v>3248</v>
      </c>
      <c r="G1480" s="24">
        <f t="shared" si="27"/>
        <v>1</v>
      </c>
      <c r="H1480" s="24">
        <v>1000</v>
      </c>
      <c r="I1480">
        <v>2020</v>
      </c>
    </row>
    <row r="1481" spans="1:9">
      <c r="A1481" s="3" t="s">
        <v>2222</v>
      </c>
      <c r="B1481" t="s">
        <v>2223</v>
      </c>
      <c r="C1481" t="s">
        <v>302</v>
      </c>
      <c r="D1481" t="s">
        <v>51</v>
      </c>
      <c r="E1481" t="s">
        <v>330</v>
      </c>
      <c r="F1481" t="s">
        <v>3055</v>
      </c>
      <c r="G1481" s="24">
        <f t="shared" si="27"/>
        <v>1</v>
      </c>
      <c r="H1481" s="24">
        <v>1000</v>
      </c>
      <c r="I1481">
        <v>2020</v>
      </c>
    </row>
    <row r="1482" spans="1:9">
      <c r="A1482" s="3" t="s">
        <v>2224</v>
      </c>
      <c r="B1482" t="s">
        <v>665</v>
      </c>
      <c r="C1482" t="s">
        <v>302</v>
      </c>
      <c r="D1482" t="s">
        <v>51</v>
      </c>
      <c r="E1482" t="s">
        <v>330</v>
      </c>
      <c r="F1482" t="s">
        <v>3055</v>
      </c>
      <c r="G1482" s="24">
        <f t="shared" si="27"/>
        <v>1</v>
      </c>
      <c r="H1482" s="24">
        <v>1000</v>
      </c>
      <c r="I1482">
        <v>2020</v>
      </c>
    </row>
    <row r="1483" spans="1:9">
      <c r="A1483" s="3" t="s">
        <v>2227</v>
      </c>
      <c r="B1483" t="s">
        <v>2228</v>
      </c>
      <c r="C1483" t="s">
        <v>302</v>
      </c>
      <c r="D1483" t="s">
        <v>51</v>
      </c>
      <c r="E1483" t="s">
        <v>330</v>
      </c>
      <c r="F1483" t="s">
        <v>3047</v>
      </c>
      <c r="G1483" s="24">
        <f t="shared" si="27"/>
        <v>1</v>
      </c>
      <c r="H1483" s="24">
        <v>1000</v>
      </c>
      <c r="I1483">
        <v>2020</v>
      </c>
    </row>
    <row r="1484" spans="1:9">
      <c r="A1484" s="3" t="s">
        <v>2229</v>
      </c>
      <c r="B1484" t="s">
        <v>691</v>
      </c>
      <c r="C1484" t="s">
        <v>302</v>
      </c>
      <c r="D1484" t="s">
        <v>51</v>
      </c>
      <c r="E1484" t="s">
        <v>330</v>
      </c>
      <c r="F1484" t="s">
        <v>3361</v>
      </c>
      <c r="G1484" s="24">
        <f t="shared" si="27"/>
        <v>1</v>
      </c>
      <c r="H1484" s="24">
        <v>1000</v>
      </c>
      <c r="I1484">
        <v>2020</v>
      </c>
    </row>
    <row r="1485" spans="1:9">
      <c r="A1485" s="3" t="s">
        <v>2230</v>
      </c>
      <c r="B1485" t="s">
        <v>707</v>
      </c>
      <c r="C1485" t="s">
        <v>302</v>
      </c>
      <c r="D1485" t="s">
        <v>51</v>
      </c>
      <c r="E1485" t="s">
        <v>330</v>
      </c>
      <c r="F1485" t="s">
        <v>3055</v>
      </c>
      <c r="G1485" s="24">
        <f t="shared" si="27"/>
        <v>1</v>
      </c>
      <c r="H1485" s="24">
        <v>1000</v>
      </c>
      <c r="I1485">
        <v>2020</v>
      </c>
    </row>
    <row r="1486" spans="1:9">
      <c r="A1486" s="3" t="s">
        <v>2231</v>
      </c>
      <c r="B1486" t="s">
        <v>1794</v>
      </c>
      <c r="C1486" t="s">
        <v>302</v>
      </c>
      <c r="D1486" t="s">
        <v>51</v>
      </c>
      <c r="E1486" t="s">
        <v>330</v>
      </c>
      <c r="F1486" t="s">
        <v>3364</v>
      </c>
      <c r="G1486" s="24">
        <f t="shared" si="27"/>
        <v>1</v>
      </c>
      <c r="H1486" s="24">
        <v>1000</v>
      </c>
      <c r="I1486">
        <v>2020</v>
      </c>
    </row>
    <row r="1487" spans="1:9">
      <c r="A1487" s="3" t="s">
        <v>2232</v>
      </c>
      <c r="B1487" t="s">
        <v>691</v>
      </c>
      <c r="C1487" t="s">
        <v>302</v>
      </c>
      <c r="D1487" t="s">
        <v>51</v>
      </c>
      <c r="E1487" t="s">
        <v>330</v>
      </c>
      <c r="F1487" t="s">
        <v>3358</v>
      </c>
      <c r="G1487" s="24">
        <f t="shared" si="27"/>
        <v>1</v>
      </c>
      <c r="H1487" s="24">
        <v>1000</v>
      </c>
      <c r="I1487">
        <v>2020</v>
      </c>
    </row>
    <row r="1488" spans="1:9">
      <c r="A1488" s="3" t="s">
        <v>2233</v>
      </c>
      <c r="B1488" t="s">
        <v>779</v>
      </c>
      <c r="C1488" t="s">
        <v>302</v>
      </c>
      <c r="D1488" t="s">
        <v>51</v>
      </c>
      <c r="E1488" t="s">
        <v>330</v>
      </c>
      <c r="F1488" t="s">
        <v>3055</v>
      </c>
      <c r="G1488" s="24">
        <f t="shared" si="27"/>
        <v>1</v>
      </c>
      <c r="H1488" s="24">
        <v>1000</v>
      </c>
      <c r="I1488">
        <v>2020</v>
      </c>
    </row>
    <row r="1489" spans="1:9">
      <c r="A1489" s="3" t="s">
        <v>2234</v>
      </c>
      <c r="B1489" t="s">
        <v>2235</v>
      </c>
      <c r="C1489" t="s">
        <v>302</v>
      </c>
      <c r="D1489" t="s">
        <v>51</v>
      </c>
      <c r="E1489" t="s">
        <v>330</v>
      </c>
      <c r="F1489" t="s">
        <v>3077</v>
      </c>
      <c r="G1489" s="24">
        <f t="shared" si="27"/>
        <v>1</v>
      </c>
      <c r="H1489" s="24">
        <v>1000</v>
      </c>
      <c r="I1489">
        <v>2020</v>
      </c>
    </row>
    <row r="1490" spans="1:9">
      <c r="A1490" s="3" t="s">
        <v>2237</v>
      </c>
      <c r="B1490" t="s">
        <v>1908</v>
      </c>
      <c r="C1490" t="s">
        <v>302</v>
      </c>
      <c r="D1490" t="s">
        <v>51</v>
      </c>
      <c r="E1490" t="s">
        <v>330</v>
      </c>
      <c r="F1490" t="s">
        <v>3077</v>
      </c>
      <c r="G1490" s="24">
        <f t="shared" si="27"/>
        <v>1</v>
      </c>
      <c r="H1490" s="24">
        <v>1000</v>
      </c>
      <c r="I1490">
        <v>2020</v>
      </c>
    </row>
    <row r="1491" spans="1:9">
      <c r="A1491" s="3" t="s">
        <v>2238</v>
      </c>
      <c r="B1491" t="s">
        <v>2239</v>
      </c>
      <c r="C1491" t="s">
        <v>302</v>
      </c>
      <c r="D1491" t="s">
        <v>51</v>
      </c>
      <c r="E1491" t="s">
        <v>330</v>
      </c>
      <c r="F1491" t="s">
        <v>3077</v>
      </c>
      <c r="G1491" s="24">
        <f t="shared" si="27"/>
        <v>1</v>
      </c>
      <c r="H1491" s="24">
        <v>1000</v>
      </c>
      <c r="I1491">
        <v>2020</v>
      </c>
    </row>
    <row r="1492" spans="1:9">
      <c r="A1492" s="3" t="s">
        <v>2240</v>
      </c>
      <c r="B1492" t="s">
        <v>800</v>
      </c>
      <c r="C1492" t="s">
        <v>302</v>
      </c>
      <c r="D1492" t="s">
        <v>51</v>
      </c>
      <c r="E1492" t="s">
        <v>330</v>
      </c>
      <c r="F1492" t="s">
        <v>3077</v>
      </c>
      <c r="G1492" s="24">
        <f t="shared" si="27"/>
        <v>1</v>
      </c>
      <c r="H1492" s="24">
        <v>1000</v>
      </c>
      <c r="I1492">
        <v>2020</v>
      </c>
    </row>
    <row r="1493" spans="1:9">
      <c r="A1493" s="3" t="s">
        <v>2241</v>
      </c>
      <c r="B1493" t="s">
        <v>2242</v>
      </c>
      <c r="C1493" t="s">
        <v>302</v>
      </c>
      <c r="D1493" t="s">
        <v>51</v>
      </c>
      <c r="E1493" t="s">
        <v>330</v>
      </c>
      <c r="F1493" t="s">
        <v>3077</v>
      </c>
      <c r="G1493" s="24">
        <f t="shared" si="27"/>
        <v>1</v>
      </c>
      <c r="H1493" s="24">
        <v>1000</v>
      </c>
      <c r="I1493">
        <v>2020</v>
      </c>
    </row>
    <row r="1494" spans="1:9">
      <c r="A1494" s="3" t="s">
        <v>2243</v>
      </c>
      <c r="B1494" t="s">
        <v>846</v>
      </c>
      <c r="C1494" t="s">
        <v>302</v>
      </c>
      <c r="D1494" t="s">
        <v>51</v>
      </c>
      <c r="E1494" t="s">
        <v>330</v>
      </c>
      <c r="F1494" t="s">
        <v>3077</v>
      </c>
      <c r="G1494" s="24">
        <f t="shared" si="27"/>
        <v>1</v>
      </c>
      <c r="H1494" s="24">
        <v>1000</v>
      </c>
      <c r="I1494">
        <v>2020</v>
      </c>
    </row>
    <row r="1495" spans="1:9">
      <c r="A1495" s="3" t="s">
        <v>2244</v>
      </c>
      <c r="B1495" t="s">
        <v>2245</v>
      </c>
      <c r="C1495" t="s">
        <v>302</v>
      </c>
      <c r="D1495" t="s">
        <v>51</v>
      </c>
      <c r="E1495" t="s">
        <v>330</v>
      </c>
      <c r="F1495" t="s">
        <v>3077</v>
      </c>
      <c r="G1495" s="24">
        <f t="shared" si="27"/>
        <v>1</v>
      </c>
      <c r="H1495" s="24">
        <v>1000</v>
      </c>
      <c r="I1495">
        <v>2020</v>
      </c>
    </row>
    <row r="1496" spans="1:9">
      <c r="A1496" s="3" t="s">
        <v>2246</v>
      </c>
      <c r="B1496" t="s">
        <v>1903</v>
      </c>
      <c r="C1496" t="s">
        <v>302</v>
      </c>
      <c r="D1496" t="s">
        <v>51</v>
      </c>
      <c r="E1496" t="s">
        <v>330</v>
      </c>
      <c r="F1496" t="s">
        <v>3077</v>
      </c>
      <c r="G1496" s="24">
        <f t="shared" si="27"/>
        <v>1</v>
      </c>
      <c r="H1496" s="24">
        <v>1000</v>
      </c>
      <c r="I1496">
        <v>2020</v>
      </c>
    </row>
    <row r="1497" spans="1:9">
      <c r="A1497" s="3" t="s">
        <v>2247</v>
      </c>
      <c r="B1497" t="s">
        <v>2248</v>
      </c>
      <c r="C1497" t="s">
        <v>302</v>
      </c>
      <c r="D1497" t="s">
        <v>51</v>
      </c>
      <c r="E1497" t="s">
        <v>330</v>
      </c>
      <c r="F1497" t="s">
        <v>3077</v>
      </c>
      <c r="G1497" s="24">
        <f t="shared" si="27"/>
        <v>1</v>
      </c>
      <c r="H1497" s="24">
        <v>1000</v>
      </c>
      <c r="I1497">
        <v>2020</v>
      </c>
    </row>
    <row r="1498" spans="1:9">
      <c r="A1498" s="3" t="s">
        <v>2249</v>
      </c>
      <c r="B1498" t="s">
        <v>2248</v>
      </c>
      <c r="C1498" t="s">
        <v>302</v>
      </c>
      <c r="D1498" t="s">
        <v>51</v>
      </c>
      <c r="E1498" t="s">
        <v>330</v>
      </c>
      <c r="F1498" t="s">
        <v>3077</v>
      </c>
      <c r="G1498" s="24">
        <f t="shared" si="27"/>
        <v>1</v>
      </c>
      <c r="H1498" s="24">
        <v>1000</v>
      </c>
      <c r="I1498">
        <v>2020</v>
      </c>
    </row>
    <row r="1499" spans="1:9">
      <c r="A1499" s="3" t="s">
        <v>2250</v>
      </c>
      <c r="B1499" t="s">
        <v>663</v>
      </c>
      <c r="C1499" t="s">
        <v>302</v>
      </c>
      <c r="D1499" t="s">
        <v>51</v>
      </c>
      <c r="E1499" t="s">
        <v>330</v>
      </c>
      <c r="F1499" t="s">
        <v>3077</v>
      </c>
      <c r="G1499" s="24">
        <f t="shared" si="27"/>
        <v>1</v>
      </c>
      <c r="H1499" s="24">
        <v>1000</v>
      </c>
      <c r="I1499">
        <v>2020</v>
      </c>
    </row>
    <row r="1500" spans="1:9">
      <c r="A1500" s="3" t="s">
        <v>2251</v>
      </c>
      <c r="B1500" t="s">
        <v>2239</v>
      </c>
      <c r="C1500" t="s">
        <v>302</v>
      </c>
      <c r="D1500" t="s">
        <v>51</v>
      </c>
      <c r="E1500" t="s">
        <v>330</v>
      </c>
      <c r="F1500" t="s">
        <v>3077</v>
      </c>
      <c r="G1500" s="24">
        <f t="shared" si="27"/>
        <v>1</v>
      </c>
      <c r="H1500" s="24">
        <v>1000</v>
      </c>
      <c r="I1500">
        <v>2020</v>
      </c>
    </row>
    <row r="1501" spans="1:9">
      <c r="A1501" s="3" t="s">
        <v>2252</v>
      </c>
      <c r="B1501" t="s">
        <v>2253</v>
      </c>
      <c r="C1501" t="s">
        <v>302</v>
      </c>
      <c r="D1501" t="s">
        <v>51</v>
      </c>
      <c r="E1501" t="s">
        <v>330</v>
      </c>
      <c r="F1501" t="s">
        <v>3077</v>
      </c>
      <c r="G1501" s="24">
        <f t="shared" si="27"/>
        <v>1</v>
      </c>
      <c r="H1501" s="24">
        <v>1000</v>
      </c>
      <c r="I1501">
        <v>2020</v>
      </c>
    </row>
    <row r="1502" spans="1:9">
      <c r="A1502" s="3" t="s">
        <v>2254</v>
      </c>
      <c r="B1502" t="s">
        <v>2248</v>
      </c>
      <c r="C1502" t="s">
        <v>302</v>
      </c>
      <c r="D1502" t="s">
        <v>51</v>
      </c>
      <c r="E1502" t="s">
        <v>330</v>
      </c>
      <c r="F1502" t="s">
        <v>3077</v>
      </c>
      <c r="G1502" s="24">
        <f t="shared" si="27"/>
        <v>1</v>
      </c>
      <c r="H1502" s="24">
        <v>1000</v>
      </c>
      <c r="I1502">
        <v>2020</v>
      </c>
    </row>
    <row r="1503" spans="1:9">
      <c r="A1503" s="3" t="s">
        <v>2255</v>
      </c>
      <c r="B1503" t="s">
        <v>693</v>
      </c>
      <c r="C1503" t="s">
        <v>302</v>
      </c>
      <c r="D1503" t="s">
        <v>51</v>
      </c>
      <c r="E1503" t="s">
        <v>330</v>
      </c>
      <c r="F1503" t="s">
        <v>3077</v>
      </c>
      <c r="G1503" s="24">
        <f t="shared" si="27"/>
        <v>1</v>
      </c>
      <c r="H1503" s="24">
        <v>1000</v>
      </c>
      <c r="I1503">
        <v>2020</v>
      </c>
    </row>
    <row r="1504" spans="1:9">
      <c r="A1504" s="3" t="s">
        <v>2256</v>
      </c>
      <c r="B1504" t="s">
        <v>861</v>
      </c>
      <c r="C1504" t="s">
        <v>302</v>
      </c>
      <c r="D1504" t="s">
        <v>51</v>
      </c>
      <c r="E1504" t="s">
        <v>330</v>
      </c>
      <c r="F1504" t="s">
        <v>3077</v>
      </c>
      <c r="G1504" s="24">
        <f t="shared" si="27"/>
        <v>1</v>
      </c>
      <c r="H1504" s="24">
        <v>1000</v>
      </c>
      <c r="I1504">
        <v>2020</v>
      </c>
    </row>
    <row r="1505" spans="1:9">
      <c r="A1505" s="3" t="s">
        <v>2257</v>
      </c>
      <c r="B1505" t="s">
        <v>884</v>
      </c>
      <c r="C1505" t="s">
        <v>302</v>
      </c>
      <c r="D1505" t="s">
        <v>51</v>
      </c>
      <c r="E1505" t="s">
        <v>330</v>
      </c>
      <c r="F1505" t="s">
        <v>3077</v>
      </c>
      <c r="G1505" s="24">
        <f t="shared" si="27"/>
        <v>1</v>
      </c>
      <c r="H1505" s="24">
        <v>1000</v>
      </c>
      <c r="I1505">
        <v>2020</v>
      </c>
    </row>
    <row r="1506" spans="1:9">
      <c r="A1506" s="3" t="s">
        <v>2258</v>
      </c>
      <c r="B1506" t="s">
        <v>693</v>
      </c>
      <c r="C1506" t="s">
        <v>302</v>
      </c>
      <c r="D1506" t="s">
        <v>51</v>
      </c>
      <c r="E1506" t="s">
        <v>330</v>
      </c>
      <c r="F1506" t="s">
        <v>3077</v>
      </c>
      <c r="G1506" s="24">
        <f t="shared" si="27"/>
        <v>1</v>
      </c>
      <c r="H1506" s="24">
        <v>1000</v>
      </c>
      <c r="I1506">
        <v>2020</v>
      </c>
    </row>
    <row r="1507" spans="1:9">
      <c r="A1507" s="3" t="s">
        <v>2259</v>
      </c>
      <c r="B1507" t="s">
        <v>677</v>
      </c>
      <c r="C1507" t="s">
        <v>302</v>
      </c>
      <c r="D1507" t="s">
        <v>51</v>
      </c>
      <c r="E1507" t="s">
        <v>330</v>
      </c>
      <c r="F1507" t="s">
        <v>3077</v>
      </c>
      <c r="G1507" s="24">
        <f t="shared" si="27"/>
        <v>1</v>
      </c>
      <c r="H1507" s="24">
        <v>1000</v>
      </c>
      <c r="I1507">
        <v>2020</v>
      </c>
    </row>
    <row r="1508" spans="1:9">
      <c r="A1508" s="3" t="s">
        <v>2260</v>
      </c>
      <c r="B1508" t="s">
        <v>2235</v>
      </c>
      <c r="C1508" t="s">
        <v>302</v>
      </c>
      <c r="D1508" t="s">
        <v>51</v>
      </c>
      <c r="E1508" t="s">
        <v>330</v>
      </c>
      <c r="F1508" t="s">
        <v>3077</v>
      </c>
      <c r="G1508" s="24">
        <f t="shared" si="27"/>
        <v>1</v>
      </c>
      <c r="H1508" s="24">
        <v>1000</v>
      </c>
      <c r="I1508">
        <v>2020</v>
      </c>
    </row>
    <row r="1509" spans="1:9">
      <c r="A1509" s="3" t="s">
        <v>2261</v>
      </c>
      <c r="B1509" t="s">
        <v>720</v>
      </c>
      <c r="C1509" t="s">
        <v>302</v>
      </c>
      <c r="D1509" t="s">
        <v>51</v>
      </c>
      <c r="E1509" t="s">
        <v>330</v>
      </c>
      <c r="F1509" t="s">
        <v>3077</v>
      </c>
      <c r="G1509" s="24">
        <f t="shared" si="27"/>
        <v>1</v>
      </c>
      <c r="H1509" s="24">
        <v>1000</v>
      </c>
      <c r="I1509">
        <v>2020</v>
      </c>
    </row>
    <row r="1510" spans="1:9">
      <c r="A1510" s="3" t="s">
        <v>2262</v>
      </c>
      <c r="B1510" t="s">
        <v>2263</v>
      </c>
      <c r="C1510" t="s">
        <v>302</v>
      </c>
      <c r="D1510" t="s">
        <v>51</v>
      </c>
      <c r="E1510" t="s">
        <v>330</v>
      </c>
      <c r="F1510" t="s">
        <v>3077</v>
      </c>
      <c r="G1510" s="24">
        <f t="shared" si="27"/>
        <v>1</v>
      </c>
      <c r="H1510" s="24">
        <v>1000</v>
      </c>
      <c r="I1510">
        <v>2020</v>
      </c>
    </row>
    <row r="1511" spans="1:9">
      <c r="A1511" s="3" t="s">
        <v>2264</v>
      </c>
      <c r="B1511" t="s">
        <v>828</v>
      </c>
      <c r="C1511" t="s">
        <v>302</v>
      </c>
      <c r="D1511" t="s">
        <v>51</v>
      </c>
      <c r="E1511" t="s">
        <v>330</v>
      </c>
      <c r="F1511" t="s">
        <v>3077</v>
      </c>
      <c r="G1511" s="24">
        <f t="shared" si="27"/>
        <v>1</v>
      </c>
      <c r="H1511" s="24">
        <v>1000</v>
      </c>
      <c r="I1511">
        <v>2020</v>
      </c>
    </row>
    <row r="1512" spans="1:9">
      <c r="A1512" s="3" t="s">
        <v>2265</v>
      </c>
      <c r="B1512" t="s">
        <v>863</v>
      </c>
      <c r="C1512" t="s">
        <v>302</v>
      </c>
      <c r="D1512" t="s">
        <v>51</v>
      </c>
      <c r="E1512" t="s">
        <v>330</v>
      </c>
      <c r="F1512" t="s">
        <v>3077</v>
      </c>
      <c r="G1512" s="24">
        <f t="shared" si="27"/>
        <v>1</v>
      </c>
      <c r="H1512" s="24">
        <v>1000</v>
      </c>
      <c r="I1512">
        <v>2020</v>
      </c>
    </row>
    <row r="1513" spans="1:9">
      <c r="A1513" s="3" t="s">
        <v>2266</v>
      </c>
      <c r="B1513" t="s">
        <v>899</v>
      </c>
      <c r="C1513" t="s">
        <v>302</v>
      </c>
      <c r="D1513" t="s">
        <v>51</v>
      </c>
      <c r="E1513" t="s">
        <v>330</v>
      </c>
      <c r="F1513" t="s">
        <v>3077</v>
      </c>
      <c r="G1513" s="24">
        <f t="shared" si="27"/>
        <v>1</v>
      </c>
      <c r="H1513" s="24">
        <v>1000</v>
      </c>
      <c r="I1513">
        <v>2020</v>
      </c>
    </row>
    <row r="1514" spans="1:9">
      <c r="A1514" s="3" t="s">
        <v>2269</v>
      </c>
      <c r="B1514" t="s">
        <v>2156</v>
      </c>
      <c r="C1514" t="s">
        <v>302</v>
      </c>
      <c r="D1514" t="s">
        <v>51</v>
      </c>
      <c r="E1514" t="s">
        <v>330</v>
      </c>
      <c r="F1514" t="s">
        <v>3055</v>
      </c>
      <c r="G1514" s="24">
        <f t="shared" si="27"/>
        <v>1</v>
      </c>
      <c r="H1514" s="24">
        <v>1000</v>
      </c>
      <c r="I1514">
        <v>2020</v>
      </c>
    </row>
    <row r="1515" spans="1:9">
      <c r="A1515" s="3" t="s">
        <v>2270</v>
      </c>
      <c r="B1515" t="s">
        <v>741</v>
      </c>
      <c r="C1515" t="s">
        <v>302</v>
      </c>
      <c r="D1515" t="s">
        <v>51</v>
      </c>
      <c r="E1515" t="s">
        <v>330</v>
      </c>
      <c r="F1515" t="s">
        <v>3364</v>
      </c>
      <c r="G1515" s="24">
        <f t="shared" si="27"/>
        <v>1</v>
      </c>
      <c r="H1515" s="24">
        <v>1000</v>
      </c>
      <c r="I1515">
        <v>2020</v>
      </c>
    </row>
    <row r="1516" spans="1:9">
      <c r="A1516" s="3" t="s">
        <v>2268</v>
      </c>
      <c r="B1516" t="s">
        <v>769</v>
      </c>
      <c r="C1516" t="s">
        <v>302</v>
      </c>
      <c r="D1516" t="s">
        <v>51</v>
      </c>
      <c r="E1516" t="s">
        <v>330</v>
      </c>
      <c r="F1516" t="s">
        <v>3362</v>
      </c>
      <c r="G1516" s="24">
        <f t="shared" si="27"/>
        <v>2</v>
      </c>
      <c r="H1516" s="24">
        <v>2000</v>
      </c>
      <c r="I1516">
        <v>2020</v>
      </c>
    </row>
    <row r="1517" spans="1:9">
      <c r="A1517" s="3" t="s">
        <v>2184</v>
      </c>
      <c r="B1517" t="s">
        <v>899</v>
      </c>
      <c r="C1517" t="s">
        <v>302</v>
      </c>
      <c r="D1517" t="s">
        <v>51</v>
      </c>
      <c r="E1517" t="s">
        <v>330</v>
      </c>
      <c r="F1517" t="s">
        <v>3252</v>
      </c>
      <c r="G1517" s="24">
        <f t="shared" si="27"/>
        <v>3</v>
      </c>
      <c r="H1517" s="24">
        <v>3000</v>
      </c>
      <c r="I1517">
        <v>2020</v>
      </c>
    </row>
    <row r="1518" spans="1:9">
      <c r="A1518" s="3" t="s">
        <v>2190</v>
      </c>
      <c r="B1518" t="s">
        <v>1774</v>
      </c>
      <c r="C1518" t="s">
        <v>302</v>
      </c>
      <c r="D1518" t="s">
        <v>51</v>
      </c>
      <c r="E1518" t="s">
        <v>330</v>
      </c>
      <c r="F1518" t="s">
        <v>3141</v>
      </c>
      <c r="G1518" s="24">
        <f t="shared" si="27"/>
        <v>3</v>
      </c>
      <c r="H1518" s="24">
        <v>3000</v>
      </c>
      <c r="I1518">
        <v>2020</v>
      </c>
    </row>
    <row r="1519" spans="1:9">
      <c r="A1519" s="3" t="s">
        <v>2167</v>
      </c>
      <c r="B1519" t="s">
        <v>2168</v>
      </c>
      <c r="C1519" t="s">
        <v>302</v>
      </c>
      <c r="D1519" t="s">
        <v>51</v>
      </c>
      <c r="E1519" t="s">
        <v>330</v>
      </c>
      <c r="F1519" t="s">
        <v>3362</v>
      </c>
      <c r="G1519" s="24">
        <f t="shared" si="27"/>
        <v>4</v>
      </c>
      <c r="H1519" s="24">
        <v>4000</v>
      </c>
      <c r="I1519">
        <v>2020</v>
      </c>
    </row>
    <row r="1520" spans="1:9">
      <c r="A1520" s="3" t="s">
        <v>2267</v>
      </c>
      <c r="B1520" t="s">
        <v>1794</v>
      </c>
      <c r="C1520" t="s">
        <v>302</v>
      </c>
      <c r="D1520" t="s">
        <v>51</v>
      </c>
      <c r="E1520" t="s">
        <v>330</v>
      </c>
      <c r="F1520" t="s">
        <v>3365</v>
      </c>
      <c r="G1520" s="24">
        <f t="shared" si="27"/>
        <v>4</v>
      </c>
      <c r="H1520" s="24">
        <v>4000</v>
      </c>
      <c r="I1520">
        <v>2020</v>
      </c>
    </row>
    <row r="1521" spans="1:9">
      <c r="A1521" s="3" t="s">
        <v>2195</v>
      </c>
      <c r="B1521" t="s">
        <v>663</v>
      </c>
      <c r="C1521" t="s">
        <v>302</v>
      </c>
      <c r="D1521" t="s">
        <v>51</v>
      </c>
      <c r="E1521" t="s">
        <v>330</v>
      </c>
      <c r="F1521" t="s">
        <v>3362</v>
      </c>
      <c r="G1521" s="24">
        <f t="shared" si="27"/>
        <v>5</v>
      </c>
      <c r="H1521" s="24">
        <v>5000</v>
      </c>
      <c r="I1521">
        <v>2020</v>
      </c>
    </row>
    <row r="1522" spans="1:9">
      <c r="A1522" s="3" t="s">
        <v>2590</v>
      </c>
      <c r="B1522" t="s">
        <v>2566</v>
      </c>
      <c r="C1522" t="s">
        <v>302</v>
      </c>
      <c r="D1522" t="s">
        <v>51</v>
      </c>
      <c r="E1522" t="s">
        <v>330</v>
      </c>
      <c r="F1522" t="s">
        <v>3427</v>
      </c>
      <c r="G1522" s="24">
        <f t="shared" si="27"/>
        <v>0.78</v>
      </c>
      <c r="H1522" s="24">
        <v>780</v>
      </c>
      <c r="I1522">
        <v>2021</v>
      </c>
    </row>
    <row r="1523" spans="1:9">
      <c r="A1523" s="3" t="s">
        <v>2559</v>
      </c>
      <c r="B1523" t="s">
        <v>769</v>
      </c>
      <c r="C1523" t="s">
        <v>302</v>
      </c>
      <c r="D1523" t="s">
        <v>51</v>
      </c>
      <c r="E1523" t="s">
        <v>330</v>
      </c>
      <c r="F1523" t="s">
        <v>3363</v>
      </c>
      <c r="G1523" s="24">
        <f t="shared" si="27"/>
        <v>0.83</v>
      </c>
      <c r="H1523" s="24">
        <v>830</v>
      </c>
      <c r="I1523">
        <v>2021</v>
      </c>
    </row>
    <row r="1524" spans="1:9">
      <c r="A1524" s="3">
        <v>941300246313</v>
      </c>
      <c r="B1524" t="s">
        <v>755</v>
      </c>
      <c r="C1524" t="s">
        <v>302</v>
      </c>
      <c r="D1524" t="s">
        <v>51</v>
      </c>
      <c r="E1524" t="s">
        <v>330</v>
      </c>
      <c r="F1524" t="s">
        <v>3425</v>
      </c>
      <c r="G1524" s="24">
        <f t="shared" si="27"/>
        <v>0.86</v>
      </c>
      <c r="H1524" s="24">
        <v>860</v>
      </c>
      <c r="I1524">
        <v>2021</v>
      </c>
    </row>
    <row r="1525" spans="1:9">
      <c r="A1525" s="3" t="s">
        <v>2598</v>
      </c>
      <c r="B1525" t="s">
        <v>828</v>
      </c>
      <c r="C1525" t="s">
        <v>302</v>
      </c>
      <c r="D1525" t="s">
        <v>51</v>
      </c>
      <c r="E1525" t="s">
        <v>330</v>
      </c>
      <c r="F1525" t="s">
        <v>3077</v>
      </c>
      <c r="G1525" s="24">
        <f t="shared" si="27"/>
        <v>0.86</v>
      </c>
      <c r="H1525" s="24">
        <v>860</v>
      </c>
      <c r="I1525">
        <v>2021</v>
      </c>
    </row>
    <row r="1526" spans="1:9">
      <c r="A1526" s="3">
        <v>941300246313</v>
      </c>
      <c r="B1526" t="s">
        <v>667</v>
      </c>
      <c r="C1526" t="s">
        <v>302</v>
      </c>
      <c r="D1526" t="s">
        <v>51</v>
      </c>
      <c r="E1526" t="s">
        <v>330</v>
      </c>
      <c r="F1526" t="s">
        <v>3426</v>
      </c>
      <c r="G1526" s="24">
        <f t="shared" si="27"/>
        <v>1</v>
      </c>
      <c r="H1526" s="24">
        <v>1000</v>
      </c>
      <c r="I1526">
        <v>2021</v>
      </c>
    </row>
    <row r="1527" spans="1:9">
      <c r="A1527" s="3" t="s">
        <v>2555</v>
      </c>
      <c r="B1527" t="s">
        <v>667</v>
      </c>
      <c r="C1527" t="s">
        <v>302</v>
      </c>
      <c r="D1527" t="s">
        <v>51</v>
      </c>
      <c r="E1527" t="s">
        <v>330</v>
      </c>
      <c r="F1527" t="s">
        <v>3426</v>
      </c>
      <c r="G1527" s="24">
        <f t="shared" si="27"/>
        <v>1</v>
      </c>
      <c r="H1527" s="24">
        <v>1000</v>
      </c>
      <c r="I1527">
        <v>2021</v>
      </c>
    </row>
    <row r="1528" spans="1:9">
      <c r="A1528" s="3" t="s">
        <v>2556</v>
      </c>
      <c r="B1528" t="s">
        <v>667</v>
      </c>
      <c r="C1528" t="s">
        <v>302</v>
      </c>
      <c r="D1528" t="s">
        <v>51</v>
      </c>
      <c r="E1528" t="s">
        <v>330</v>
      </c>
      <c r="F1528" t="s">
        <v>3426</v>
      </c>
      <c r="G1528" s="24">
        <f t="shared" si="27"/>
        <v>1</v>
      </c>
      <c r="H1528" s="24">
        <v>1000</v>
      </c>
      <c r="I1528">
        <v>2021</v>
      </c>
    </row>
    <row r="1529" spans="1:9">
      <c r="A1529" s="3" t="s">
        <v>2557</v>
      </c>
      <c r="B1529" t="s">
        <v>667</v>
      </c>
      <c r="C1529" t="s">
        <v>302</v>
      </c>
      <c r="D1529" t="s">
        <v>51</v>
      </c>
      <c r="E1529" t="s">
        <v>330</v>
      </c>
      <c r="F1529" t="s">
        <v>3426</v>
      </c>
      <c r="G1529" s="24">
        <f t="shared" si="27"/>
        <v>1</v>
      </c>
      <c r="H1529" s="24">
        <v>1000</v>
      </c>
      <c r="I1529">
        <v>2021</v>
      </c>
    </row>
    <row r="1530" spans="1:9">
      <c r="A1530" s="3" t="s">
        <v>2558</v>
      </c>
      <c r="B1530" t="s">
        <v>727</v>
      </c>
      <c r="C1530" t="s">
        <v>302</v>
      </c>
      <c r="D1530" t="s">
        <v>51</v>
      </c>
      <c r="E1530" t="s">
        <v>330</v>
      </c>
      <c r="F1530" t="s">
        <v>3357</v>
      </c>
      <c r="G1530" s="24">
        <f t="shared" si="27"/>
        <v>1</v>
      </c>
      <c r="H1530" s="24">
        <v>1000</v>
      </c>
      <c r="I1530">
        <v>2021</v>
      </c>
    </row>
    <row r="1531" spans="1:9">
      <c r="A1531" s="3" t="s">
        <v>2560</v>
      </c>
      <c r="B1531" t="s">
        <v>769</v>
      </c>
      <c r="C1531" t="s">
        <v>302</v>
      </c>
      <c r="D1531" t="s">
        <v>51</v>
      </c>
      <c r="E1531" t="s">
        <v>330</v>
      </c>
      <c r="F1531" t="s">
        <v>3250</v>
      </c>
      <c r="G1531" s="24">
        <f t="shared" si="27"/>
        <v>1</v>
      </c>
      <c r="H1531" s="24">
        <v>1000</v>
      </c>
      <c r="I1531">
        <v>2021</v>
      </c>
    </row>
    <row r="1532" spans="1:9">
      <c r="A1532" s="3" t="s">
        <v>2561</v>
      </c>
      <c r="B1532" t="s">
        <v>811</v>
      </c>
      <c r="C1532" t="s">
        <v>302</v>
      </c>
      <c r="D1532" t="s">
        <v>51</v>
      </c>
      <c r="E1532" t="s">
        <v>330</v>
      </c>
      <c r="F1532" t="s">
        <v>3250</v>
      </c>
      <c r="G1532" s="24">
        <f t="shared" si="27"/>
        <v>1</v>
      </c>
      <c r="H1532" s="24">
        <v>1000</v>
      </c>
      <c r="I1532">
        <v>2021</v>
      </c>
    </row>
    <row r="1533" spans="1:9">
      <c r="A1533" s="3" t="s">
        <v>2562</v>
      </c>
      <c r="B1533" t="s">
        <v>2563</v>
      </c>
      <c r="C1533" t="s">
        <v>302</v>
      </c>
      <c r="D1533" t="s">
        <v>51</v>
      </c>
      <c r="E1533" t="s">
        <v>330</v>
      </c>
      <c r="F1533" t="s">
        <v>3250</v>
      </c>
      <c r="G1533" s="24">
        <f t="shared" si="27"/>
        <v>1</v>
      </c>
      <c r="H1533" s="24">
        <v>1000</v>
      </c>
      <c r="I1533">
        <v>2021</v>
      </c>
    </row>
    <row r="1534" spans="1:9">
      <c r="A1534" s="3" t="s">
        <v>2564</v>
      </c>
      <c r="B1534" t="s">
        <v>784</v>
      </c>
      <c r="C1534" t="s">
        <v>302</v>
      </c>
      <c r="D1534" t="s">
        <v>51</v>
      </c>
      <c r="E1534" t="s">
        <v>330</v>
      </c>
      <c r="F1534" t="s">
        <v>3055</v>
      </c>
      <c r="G1534" s="24">
        <f t="shared" si="27"/>
        <v>1</v>
      </c>
      <c r="H1534" s="24">
        <v>1000</v>
      </c>
      <c r="I1534">
        <v>2021</v>
      </c>
    </row>
    <row r="1535" spans="1:9">
      <c r="A1535" s="3" t="s">
        <v>2565</v>
      </c>
      <c r="B1535" t="s">
        <v>2566</v>
      </c>
      <c r="C1535" t="s">
        <v>302</v>
      </c>
      <c r="D1535" t="s">
        <v>51</v>
      </c>
      <c r="E1535" t="s">
        <v>330</v>
      </c>
      <c r="F1535" t="s">
        <v>3427</v>
      </c>
      <c r="G1535" s="24">
        <f t="shared" si="27"/>
        <v>1</v>
      </c>
      <c r="H1535" s="24">
        <v>1000</v>
      </c>
      <c r="I1535">
        <v>2021</v>
      </c>
    </row>
    <row r="1536" spans="1:9">
      <c r="A1536" s="3" t="s">
        <v>2567</v>
      </c>
      <c r="B1536" t="s">
        <v>2566</v>
      </c>
      <c r="C1536" t="s">
        <v>302</v>
      </c>
      <c r="D1536" t="s">
        <v>51</v>
      </c>
      <c r="E1536" t="s">
        <v>330</v>
      </c>
      <c r="F1536" t="s">
        <v>3427</v>
      </c>
      <c r="G1536" s="24">
        <f t="shared" si="27"/>
        <v>1</v>
      </c>
      <c r="H1536" s="24">
        <v>1000</v>
      </c>
      <c r="I1536">
        <v>2021</v>
      </c>
    </row>
    <row r="1537" spans="1:9">
      <c r="A1537" s="3" t="s">
        <v>2568</v>
      </c>
      <c r="B1537" t="s">
        <v>2168</v>
      </c>
      <c r="C1537" t="s">
        <v>302</v>
      </c>
      <c r="D1537" t="s">
        <v>51</v>
      </c>
      <c r="E1537" t="s">
        <v>330</v>
      </c>
      <c r="F1537" t="s">
        <v>3077</v>
      </c>
      <c r="G1537" s="24">
        <f t="shared" si="27"/>
        <v>1</v>
      </c>
      <c r="H1537" s="24">
        <v>1000</v>
      </c>
      <c r="I1537">
        <v>2021</v>
      </c>
    </row>
    <row r="1538" spans="1:9">
      <c r="A1538" s="3" t="s">
        <v>2569</v>
      </c>
      <c r="B1538" t="s">
        <v>784</v>
      </c>
      <c r="C1538" t="s">
        <v>302</v>
      </c>
      <c r="D1538" t="s">
        <v>51</v>
      </c>
      <c r="E1538" t="s">
        <v>330</v>
      </c>
      <c r="F1538" t="s">
        <v>3357</v>
      </c>
      <c r="G1538" s="24">
        <f t="shared" ref="G1538:G1601" si="28">H1538/1000</f>
        <v>1</v>
      </c>
      <c r="H1538" s="24">
        <v>1000</v>
      </c>
      <c r="I1538">
        <v>2021</v>
      </c>
    </row>
    <row r="1539" spans="1:9">
      <c r="A1539" s="3" t="s">
        <v>2570</v>
      </c>
      <c r="B1539" t="s">
        <v>761</v>
      </c>
      <c r="C1539" t="s">
        <v>302</v>
      </c>
      <c r="D1539" t="s">
        <v>51</v>
      </c>
      <c r="E1539" t="s">
        <v>330</v>
      </c>
      <c r="F1539" t="s">
        <v>3050</v>
      </c>
      <c r="G1539" s="24">
        <f t="shared" si="28"/>
        <v>1</v>
      </c>
      <c r="H1539" s="24">
        <v>1000</v>
      </c>
      <c r="I1539">
        <v>2021</v>
      </c>
    </row>
    <row r="1540" spans="1:9">
      <c r="A1540" s="3" t="s">
        <v>2571</v>
      </c>
      <c r="B1540" t="s">
        <v>745</v>
      </c>
      <c r="C1540" t="s">
        <v>302</v>
      </c>
      <c r="D1540" t="s">
        <v>51</v>
      </c>
      <c r="E1540" t="s">
        <v>330</v>
      </c>
      <c r="F1540" t="s">
        <v>3055</v>
      </c>
      <c r="G1540" s="24">
        <f t="shared" si="28"/>
        <v>1</v>
      </c>
      <c r="H1540" s="24">
        <v>1000</v>
      </c>
      <c r="I1540">
        <v>2021</v>
      </c>
    </row>
    <row r="1541" spans="1:9">
      <c r="A1541" s="3" t="s">
        <v>2572</v>
      </c>
      <c r="B1541" t="s">
        <v>745</v>
      </c>
      <c r="C1541" t="s">
        <v>302</v>
      </c>
      <c r="D1541" t="s">
        <v>51</v>
      </c>
      <c r="E1541" t="s">
        <v>330</v>
      </c>
      <c r="F1541" t="s">
        <v>3357</v>
      </c>
      <c r="G1541" s="24">
        <f t="shared" si="28"/>
        <v>1</v>
      </c>
      <c r="H1541" s="24">
        <v>1000</v>
      </c>
      <c r="I1541">
        <v>2021</v>
      </c>
    </row>
    <row r="1542" spans="1:9">
      <c r="A1542" s="3" t="s">
        <v>2573</v>
      </c>
      <c r="B1542" t="s">
        <v>863</v>
      </c>
      <c r="C1542" t="s">
        <v>302</v>
      </c>
      <c r="D1542" t="s">
        <v>51</v>
      </c>
      <c r="E1542" t="s">
        <v>330</v>
      </c>
      <c r="F1542" t="s">
        <v>3033</v>
      </c>
      <c r="G1542" s="24">
        <f t="shared" si="28"/>
        <v>1</v>
      </c>
      <c r="H1542" s="24">
        <v>1000</v>
      </c>
      <c r="I1542">
        <v>2021</v>
      </c>
    </row>
    <row r="1543" spans="1:9">
      <c r="A1543" s="3" t="s">
        <v>2574</v>
      </c>
      <c r="B1543" t="s">
        <v>1810</v>
      </c>
      <c r="C1543" t="s">
        <v>302</v>
      </c>
      <c r="D1543" t="s">
        <v>51</v>
      </c>
      <c r="E1543" t="s">
        <v>330</v>
      </c>
      <c r="F1543" t="s">
        <v>3033</v>
      </c>
      <c r="G1543" s="24">
        <f t="shared" si="28"/>
        <v>1</v>
      </c>
      <c r="H1543" s="24">
        <v>1000</v>
      </c>
      <c r="I1543">
        <v>2021</v>
      </c>
    </row>
    <row r="1544" spans="1:9">
      <c r="A1544" s="3" t="s">
        <v>2575</v>
      </c>
      <c r="B1544" t="s">
        <v>763</v>
      </c>
      <c r="C1544" t="s">
        <v>302</v>
      </c>
      <c r="D1544" t="s">
        <v>51</v>
      </c>
      <c r="E1544" t="s">
        <v>330</v>
      </c>
      <c r="F1544" t="s">
        <v>3033</v>
      </c>
      <c r="G1544" s="24">
        <f t="shared" si="28"/>
        <v>1</v>
      </c>
      <c r="H1544" s="24">
        <v>1000</v>
      </c>
      <c r="I1544">
        <v>2021</v>
      </c>
    </row>
    <row r="1545" spans="1:9">
      <c r="A1545" s="3" t="s">
        <v>2576</v>
      </c>
      <c r="B1545" t="s">
        <v>1825</v>
      </c>
      <c r="C1545" t="s">
        <v>302</v>
      </c>
      <c r="D1545" t="s">
        <v>51</v>
      </c>
      <c r="E1545" t="s">
        <v>330</v>
      </c>
      <c r="F1545" t="s">
        <v>3033</v>
      </c>
      <c r="G1545" s="24">
        <f t="shared" si="28"/>
        <v>1</v>
      </c>
      <c r="H1545" s="24">
        <v>1000</v>
      </c>
      <c r="I1545">
        <v>2021</v>
      </c>
    </row>
    <row r="1546" spans="1:9">
      <c r="A1546" s="3" t="s">
        <v>2577</v>
      </c>
      <c r="B1546" t="s">
        <v>776</v>
      </c>
      <c r="C1546" t="s">
        <v>302</v>
      </c>
      <c r="D1546" t="s">
        <v>51</v>
      </c>
      <c r="E1546" t="s">
        <v>330</v>
      </c>
      <c r="F1546" t="s">
        <v>3079</v>
      </c>
      <c r="G1546" s="24">
        <f t="shared" si="28"/>
        <v>1</v>
      </c>
      <c r="H1546" s="24">
        <v>1000</v>
      </c>
      <c r="I1546">
        <v>2021</v>
      </c>
    </row>
    <row r="1547" spans="1:9">
      <c r="A1547" s="3" t="s">
        <v>2578</v>
      </c>
      <c r="B1547" t="s">
        <v>707</v>
      </c>
      <c r="C1547" t="s">
        <v>302</v>
      </c>
      <c r="D1547" t="s">
        <v>51</v>
      </c>
      <c r="E1547" t="s">
        <v>330</v>
      </c>
      <c r="F1547" t="s">
        <v>3079</v>
      </c>
      <c r="G1547" s="24">
        <f t="shared" si="28"/>
        <v>1</v>
      </c>
      <c r="H1547" s="24">
        <v>1000</v>
      </c>
      <c r="I1547">
        <v>2021</v>
      </c>
    </row>
    <row r="1548" spans="1:9">
      <c r="A1548" s="3" t="s">
        <v>2579</v>
      </c>
      <c r="B1548" t="s">
        <v>761</v>
      </c>
      <c r="C1548" t="s">
        <v>302</v>
      </c>
      <c r="D1548" t="s">
        <v>51</v>
      </c>
      <c r="E1548" t="s">
        <v>330</v>
      </c>
      <c r="F1548" t="s">
        <v>3079</v>
      </c>
      <c r="G1548" s="24">
        <f t="shared" si="28"/>
        <v>1</v>
      </c>
      <c r="H1548" s="24">
        <v>1000</v>
      </c>
      <c r="I1548">
        <v>2021</v>
      </c>
    </row>
    <row r="1549" spans="1:9">
      <c r="A1549" s="3" t="s">
        <v>2580</v>
      </c>
      <c r="B1549" t="s">
        <v>681</v>
      </c>
      <c r="C1549" t="s">
        <v>302</v>
      </c>
      <c r="D1549" t="s">
        <v>51</v>
      </c>
      <c r="E1549" t="s">
        <v>330</v>
      </c>
      <c r="F1549" t="s">
        <v>3079</v>
      </c>
      <c r="G1549" s="24">
        <f t="shared" si="28"/>
        <v>1</v>
      </c>
      <c r="H1549" s="24">
        <v>1000</v>
      </c>
      <c r="I1549">
        <v>2021</v>
      </c>
    </row>
    <row r="1550" spans="1:9">
      <c r="A1550" s="3" t="s">
        <v>2581</v>
      </c>
      <c r="B1550" t="s">
        <v>703</v>
      </c>
      <c r="C1550" t="s">
        <v>302</v>
      </c>
      <c r="D1550" t="s">
        <v>51</v>
      </c>
      <c r="E1550" t="s">
        <v>330</v>
      </c>
      <c r="F1550" t="s">
        <v>3079</v>
      </c>
      <c r="G1550" s="24">
        <f t="shared" si="28"/>
        <v>1</v>
      </c>
      <c r="H1550" s="24">
        <v>1000</v>
      </c>
      <c r="I1550">
        <v>2021</v>
      </c>
    </row>
    <row r="1551" spans="1:9">
      <c r="A1551" s="3" t="s">
        <v>2582</v>
      </c>
      <c r="B1551" t="s">
        <v>2583</v>
      </c>
      <c r="C1551" t="s">
        <v>302</v>
      </c>
      <c r="D1551" t="s">
        <v>51</v>
      </c>
      <c r="E1551" t="s">
        <v>330</v>
      </c>
      <c r="F1551" t="s">
        <v>3055</v>
      </c>
      <c r="G1551" s="24">
        <f t="shared" si="28"/>
        <v>1</v>
      </c>
      <c r="H1551" s="24">
        <v>1000</v>
      </c>
      <c r="I1551">
        <v>2021</v>
      </c>
    </row>
    <row r="1552" spans="1:9">
      <c r="A1552" s="3" t="s">
        <v>2584</v>
      </c>
      <c r="B1552" t="s">
        <v>709</v>
      </c>
      <c r="C1552" t="s">
        <v>302</v>
      </c>
      <c r="D1552" t="s">
        <v>51</v>
      </c>
      <c r="E1552" t="s">
        <v>330</v>
      </c>
      <c r="F1552" t="s">
        <v>3427</v>
      </c>
      <c r="G1552" s="24">
        <f t="shared" si="28"/>
        <v>1</v>
      </c>
      <c r="H1552" s="24">
        <v>1000</v>
      </c>
      <c r="I1552">
        <v>2021</v>
      </c>
    </row>
    <row r="1553" spans="1:9">
      <c r="A1553" s="3" t="s">
        <v>2585</v>
      </c>
      <c r="B1553" t="s">
        <v>729</v>
      </c>
      <c r="C1553" t="s">
        <v>302</v>
      </c>
      <c r="D1553" t="s">
        <v>51</v>
      </c>
      <c r="E1553" t="s">
        <v>330</v>
      </c>
      <c r="F1553" t="s">
        <v>3050</v>
      </c>
      <c r="G1553" s="24">
        <f t="shared" si="28"/>
        <v>1</v>
      </c>
      <c r="H1553" s="24">
        <v>1000</v>
      </c>
      <c r="I1553">
        <v>2021</v>
      </c>
    </row>
    <row r="1554" spans="1:9">
      <c r="A1554" s="3" t="s">
        <v>2586</v>
      </c>
      <c r="B1554" t="s">
        <v>800</v>
      </c>
      <c r="C1554" t="s">
        <v>302</v>
      </c>
      <c r="D1554" t="s">
        <v>51</v>
      </c>
      <c r="E1554" t="s">
        <v>330</v>
      </c>
      <c r="F1554" t="s">
        <v>3357</v>
      </c>
      <c r="G1554" s="24">
        <f t="shared" si="28"/>
        <v>1</v>
      </c>
      <c r="H1554" s="24">
        <v>1000</v>
      </c>
      <c r="I1554">
        <v>2021</v>
      </c>
    </row>
    <row r="1555" spans="1:9">
      <c r="A1555" s="3" t="s">
        <v>2587</v>
      </c>
      <c r="B1555" t="s">
        <v>809</v>
      </c>
      <c r="C1555" t="s">
        <v>302</v>
      </c>
      <c r="D1555" t="s">
        <v>51</v>
      </c>
      <c r="E1555" t="s">
        <v>330</v>
      </c>
      <c r="F1555" t="s">
        <v>3428</v>
      </c>
      <c r="G1555" s="24">
        <f t="shared" si="28"/>
        <v>1</v>
      </c>
      <c r="H1555" s="24">
        <v>1000</v>
      </c>
      <c r="I1555">
        <v>2021</v>
      </c>
    </row>
    <row r="1556" spans="1:9">
      <c r="A1556" s="3" t="s">
        <v>2588</v>
      </c>
      <c r="B1556" t="s">
        <v>703</v>
      </c>
      <c r="C1556" t="s">
        <v>302</v>
      </c>
      <c r="D1556" t="s">
        <v>51</v>
      </c>
      <c r="E1556" t="s">
        <v>330</v>
      </c>
      <c r="F1556" t="s">
        <v>3364</v>
      </c>
      <c r="G1556" s="24">
        <f t="shared" si="28"/>
        <v>1</v>
      </c>
      <c r="H1556" s="24">
        <v>1000</v>
      </c>
      <c r="I1556">
        <v>2021</v>
      </c>
    </row>
    <row r="1557" spans="1:9">
      <c r="A1557" s="3" t="s">
        <v>2589</v>
      </c>
      <c r="B1557" t="s">
        <v>693</v>
      </c>
      <c r="C1557" t="s">
        <v>302</v>
      </c>
      <c r="D1557" t="s">
        <v>51</v>
      </c>
      <c r="E1557" t="s">
        <v>330</v>
      </c>
      <c r="F1557" t="s">
        <v>3055</v>
      </c>
      <c r="G1557" s="24">
        <f t="shared" si="28"/>
        <v>1</v>
      </c>
      <c r="H1557" s="24">
        <v>1000</v>
      </c>
      <c r="I1557">
        <v>2021</v>
      </c>
    </row>
    <row r="1558" spans="1:9">
      <c r="A1558" s="3" t="s">
        <v>2591</v>
      </c>
      <c r="B1558" t="s">
        <v>707</v>
      </c>
      <c r="C1558" t="s">
        <v>302</v>
      </c>
      <c r="D1558" t="s">
        <v>51</v>
      </c>
      <c r="E1558" t="s">
        <v>330</v>
      </c>
      <c r="F1558" t="s">
        <v>3055</v>
      </c>
      <c r="G1558" s="24">
        <f t="shared" si="28"/>
        <v>1</v>
      </c>
      <c r="H1558" s="24">
        <v>1000</v>
      </c>
      <c r="I1558">
        <v>2021</v>
      </c>
    </row>
    <row r="1559" spans="1:9">
      <c r="A1559" s="3" t="s">
        <v>2592</v>
      </c>
      <c r="B1559" t="s">
        <v>2183</v>
      </c>
      <c r="C1559" t="s">
        <v>302</v>
      </c>
      <c r="D1559" t="s">
        <v>51</v>
      </c>
      <c r="E1559" t="s">
        <v>330</v>
      </c>
      <c r="F1559" t="s">
        <v>3248</v>
      </c>
      <c r="G1559" s="24">
        <f t="shared" si="28"/>
        <v>1</v>
      </c>
      <c r="H1559" s="24">
        <v>1000</v>
      </c>
      <c r="I1559">
        <v>2021</v>
      </c>
    </row>
    <row r="1560" spans="1:9">
      <c r="A1560" s="3" t="s">
        <v>2593</v>
      </c>
      <c r="B1560" t="s">
        <v>776</v>
      </c>
      <c r="C1560" t="s">
        <v>302</v>
      </c>
      <c r="D1560" t="s">
        <v>51</v>
      </c>
      <c r="E1560" t="s">
        <v>330</v>
      </c>
      <c r="F1560" t="s">
        <v>3429</v>
      </c>
      <c r="G1560" s="24">
        <f t="shared" si="28"/>
        <v>1</v>
      </c>
      <c r="H1560" s="24">
        <v>1000</v>
      </c>
      <c r="I1560">
        <v>2021</v>
      </c>
    </row>
    <row r="1561" spans="1:9">
      <c r="A1561" s="3" t="s">
        <v>2594</v>
      </c>
      <c r="B1561" t="s">
        <v>663</v>
      </c>
      <c r="C1561" t="s">
        <v>302</v>
      </c>
      <c r="D1561" t="s">
        <v>51</v>
      </c>
      <c r="E1561" t="s">
        <v>330</v>
      </c>
      <c r="F1561" t="s">
        <v>3248</v>
      </c>
      <c r="G1561" s="24">
        <f t="shared" si="28"/>
        <v>1</v>
      </c>
      <c r="H1561" s="24">
        <v>1000</v>
      </c>
      <c r="I1561">
        <v>2021</v>
      </c>
    </row>
    <row r="1562" spans="1:9">
      <c r="A1562" s="3" t="s">
        <v>2595</v>
      </c>
      <c r="B1562" t="s">
        <v>2242</v>
      </c>
      <c r="C1562" t="s">
        <v>302</v>
      </c>
      <c r="D1562" t="s">
        <v>51</v>
      </c>
      <c r="E1562" t="s">
        <v>330</v>
      </c>
      <c r="F1562" t="s">
        <v>3077</v>
      </c>
      <c r="G1562" s="24">
        <f t="shared" si="28"/>
        <v>1</v>
      </c>
      <c r="H1562" s="24">
        <v>1000</v>
      </c>
      <c r="I1562">
        <v>2021</v>
      </c>
    </row>
    <row r="1563" spans="1:9">
      <c r="A1563" s="3" t="s">
        <v>2596</v>
      </c>
      <c r="B1563" t="s">
        <v>828</v>
      </c>
      <c r="C1563" t="s">
        <v>302</v>
      </c>
      <c r="D1563" t="s">
        <v>51</v>
      </c>
      <c r="E1563" t="s">
        <v>330</v>
      </c>
      <c r="F1563" t="s">
        <v>3077</v>
      </c>
      <c r="G1563" s="24">
        <f t="shared" si="28"/>
        <v>1</v>
      </c>
      <c r="H1563" s="24">
        <v>1000</v>
      </c>
      <c r="I1563">
        <v>2021</v>
      </c>
    </row>
    <row r="1564" spans="1:9">
      <c r="A1564" s="3" t="s">
        <v>2597</v>
      </c>
      <c r="B1564" t="s">
        <v>826</v>
      </c>
      <c r="C1564" t="s">
        <v>302</v>
      </c>
      <c r="D1564" t="s">
        <v>51</v>
      </c>
      <c r="E1564" t="s">
        <v>330</v>
      </c>
      <c r="F1564" t="s">
        <v>3077</v>
      </c>
      <c r="G1564" s="24">
        <f t="shared" si="28"/>
        <v>1</v>
      </c>
      <c r="H1564" s="24">
        <v>1000</v>
      </c>
      <c r="I1564">
        <v>2021</v>
      </c>
    </row>
    <row r="1565" spans="1:9">
      <c r="A1565" s="3" t="s">
        <v>2599</v>
      </c>
      <c r="B1565" t="s">
        <v>761</v>
      </c>
      <c r="C1565" t="s">
        <v>302</v>
      </c>
      <c r="D1565" t="s">
        <v>51</v>
      </c>
      <c r="E1565" t="s">
        <v>330</v>
      </c>
      <c r="F1565" t="s">
        <v>3077</v>
      </c>
      <c r="G1565" s="24">
        <f t="shared" si="28"/>
        <v>1</v>
      </c>
      <c r="H1565" s="24">
        <v>1000</v>
      </c>
      <c r="I1565">
        <v>2021</v>
      </c>
    </row>
    <row r="1566" spans="1:9">
      <c r="A1566" s="3" t="s">
        <v>2600</v>
      </c>
      <c r="B1566" t="s">
        <v>761</v>
      </c>
      <c r="C1566" t="s">
        <v>302</v>
      </c>
      <c r="D1566" t="s">
        <v>51</v>
      </c>
      <c r="E1566" t="s">
        <v>330</v>
      </c>
      <c r="F1566" t="s">
        <v>3077</v>
      </c>
      <c r="G1566" s="24">
        <f t="shared" si="28"/>
        <v>1</v>
      </c>
      <c r="H1566" s="24">
        <v>1000</v>
      </c>
      <c r="I1566">
        <v>2021</v>
      </c>
    </row>
    <row r="1567" spans="1:9">
      <c r="A1567" s="3" t="s">
        <v>2601</v>
      </c>
      <c r="B1567" t="s">
        <v>695</v>
      </c>
      <c r="C1567" t="s">
        <v>302</v>
      </c>
      <c r="D1567" t="s">
        <v>51</v>
      </c>
      <c r="E1567" t="s">
        <v>330</v>
      </c>
      <c r="F1567" t="s">
        <v>3077</v>
      </c>
      <c r="G1567" s="24">
        <f t="shared" si="28"/>
        <v>1</v>
      </c>
      <c r="H1567" s="24">
        <v>1000</v>
      </c>
      <c r="I1567">
        <v>2021</v>
      </c>
    </row>
    <row r="1568" spans="1:9">
      <c r="A1568" s="3" t="s">
        <v>2602</v>
      </c>
      <c r="B1568" t="s">
        <v>901</v>
      </c>
      <c r="C1568" t="s">
        <v>302</v>
      </c>
      <c r="D1568" t="s">
        <v>51</v>
      </c>
      <c r="E1568" t="s">
        <v>330</v>
      </c>
      <c r="F1568" t="s">
        <v>3050</v>
      </c>
      <c r="G1568" s="24">
        <f t="shared" si="28"/>
        <v>1</v>
      </c>
      <c r="H1568" s="24">
        <v>1000</v>
      </c>
      <c r="I1568">
        <v>2021</v>
      </c>
    </row>
    <row r="1569" spans="1:9">
      <c r="A1569" s="3" t="s">
        <v>2946</v>
      </c>
      <c r="B1569" t="s">
        <v>697</v>
      </c>
      <c r="C1569" t="s">
        <v>302</v>
      </c>
      <c r="D1569" t="s">
        <v>51</v>
      </c>
      <c r="E1569" t="s">
        <v>330</v>
      </c>
      <c r="F1569" t="s">
        <v>3543</v>
      </c>
      <c r="G1569" s="24">
        <f t="shared" si="28"/>
        <v>0.125</v>
      </c>
      <c r="H1569" s="24">
        <v>125</v>
      </c>
      <c r="I1569">
        <v>2022</v>
      </c>
    </row>
    <row r="1570" spans="1:9">
      <c r="A1570" s="3" t="s">
        <v>2928</v>
      </c>
      <c r="B1570" t="s">
        <v>1340</v>
      </c>
      <c r="C1570" t="s">
        <v>302</v>
      </c>
      <c r="D1570" t="s">
        <v>51</v>
      </c>
      <c r="E1570" t="s">
        <v>330</v>
      </c>
      <c r="F1570" t="s">
        <v>3540</v>
      </c>
      <c r="G1570" s="24">
        <f t="shared" si="28"/>
        <v>0.25036000000000003</v>
      </c>
      <c r="H1570" s="24">
        <v>250.36</v>
      </c>
      <c r="I1570">
        <v>2022</v>
      </c>
    </row>
    <row r="1571" spans="1:9">
      <c r="A1571" s="3" t="s">
        <v>2964</v>
      </c>
      <c r="B1571" t="s">
        <v>2965</v>
      </c>
      <c r="C1571" t="s">
        <v>302</v>
      </c>
      <c r="D1571" t="s">
        <v>51</v>
      </c>
      <c r="E1571" t="s">
        <v>330</v>
      </c>
      <c r="F1571" t="s">
        <v>3077</v>
      </c>
      <c r="G1571" s="24">
        <f t="shared" si="28"/>
        <v>0.42699999999999999</v>
      </c>
      <c r="H1571" s="24">
        <v>427</v>
      </c>
      <c r="I1571">
        <v>2022</v>
      </c>
    </row>
    <row r="1572" spans="1:9">
      <c r="A1572" s="3" t="s">
        <v>2938</v>
      </c>
      <c r="B1572" t="s">
        <v>850</v>
      </c>
      <c r="C1572" t="s">
        <v>302</v>
      </c>
      <c r="D1572" t="s">
        <v>51</v>
      </c>
      <c r="E1572" t="s">
        <v>330</v>
      </c>
      <c r="F1572" t="s">
        <v>3079</v>
      </c>
      <c r="G1572" s="24">
        <f t="shared" si="28"/>
        <v>0.45300000000000001</v>
      </c>
      <c r="H1572" s="24">
        <v>453</v>
      </c>
      <c r="I1572">
        <v>2022</v>
      </c>
    </row>
    <row r="1573" spans="1:9">
      <c r="A1573" s="3" t="s">
        <v>2930</v>
      </c>
      <c r="B1573" t="s">
        <v>2566</v>
      </c>
      <c r="C1573" t="s">
        <v>302</v>
      </c>
      <c r="D1573" t="s">
        <v>51</v>
      </c>
      <c r="E1573" t="s">
        <v>330</v>
      </c>
      <c r="F1573" t="s">
        <v>3541</v>
      </c>
      <c r="G1573" s="24">
        <f t="shared" si="28"/>
        <v>0.48</v>
      </c>
      <c r="H1573" s="24">
        <v>480</v>
      </c>
      <c r="I1573">
        <v>2022</v>
      </c>
    </row>
    <row r="1574" spans="1:9">
      <c r="A1574" s="3" t="s">
        <v>2926</v>
      </c>
      <c r="B1574" t="s">
        <v>884</v>
      </c>
      <c r="C1574" t="s">
        <v>302</v>
      </c>
      <c r="D1574" t="s">
        <v>51</v>
      </c>
      <c r="E1574" t="s">
        <v>330</v>
      </c>
      <c r="F1574" t="s">
        <v>3539</v>
      </c>
      <c r="G1574" s="24">
        <f t="shared" si="28"/>
        <v>1</v>
      </c>
      <c r="H1574" s="24">
        <v>1000</v>
      </c>
      <c r="I1574">
        <v>2022</v>
      </c>
    </row>
    <row r="1575" spans="1:9">
      <c r="A1575" s="3" t="s">
        <v>2927</v>
      </c>
      <c r="B1575" t="s">
        <v>1874</v>
      </c>
      <c r="C1575" t="s">
        <v>302</v>
      </c>
      <c r="D1575" t="s">
        <v>51</v>
      </c>
      <c r="E1575" t="s">
        <v>330</v>
      </c>
      <c r="F1575" t="s">
        <v>3390</v>
      </c>
      <c r="G1575" s="24">
        <f t="shared" si="28"/>
        <v>1</v>
      </c>
      <c r="H1575" s="24">
        <v>1000</v>
      </c>
      <c r="I1575">
        <v>2022</v>
      </c>
    </row>
    <row r="1576" spans="1:9">
      <c r="A1576" s="3" t="s">
        <v>2929</v>
      </c>
      <c r="B1576" t="s">
        <v>703</v>
      </c>
      <c r="C1576" t="s">
        <v>302</v>
      </c>
      <c r="D1576" t="s">
        <v>51</v>
      </c>
      <c r="E1576" t="s">
        <v>330</v>
      </c>
      <c r="F1576" t="s">
        <v>3248</v>
      </c>
      <c r="G1576" s="24">
        <f t="shared" si="28"/>
        <v>1</v>
      </c>
      <c r="H1576" s="24">
        <v>1000</v>
      </c>
      <c r="I1576">
        <v>2022</v>
      </c>
    </row>
    <row r="1577" spans="1:9">
      <c r="A1577" s="3" t="s">
        <v>2931</v>
      </c>
      <c r="B1577" t="s">
        <v>2566</v>
      </c>
      <c r="C1577" t="s">
        <v>302</v>
      </c>
      <c r="D1577" t="s">
        <v>51</v>
      </c>
      <c r="E1577" t="s">
        <v>330</v>
      </c>
      <c r="F1577" t="s">
        <v>3390</v>
      </c>
      <c r="G1577" s="24">
        <f t="shared" si="28"/>
        <v>1</v>
      </c>
      <c r="H1577" s="24">
        <v>1000</v>
      </c>
      <c r="I1577">
        <v>2022</v>
      </c>
    </row>
    <row r="1578" spans="1:9">
      <c r="A1578" s="3" t="s">
        <v>2932</v>
      </c>
      <c r="B1578" t="s">
        <v>846</v>
      </c>
      <c r="C1578" t="s">
        <v>302</v>
      </c>
      <c r="D1578" t="s">
        <v>51</v>
      </c>
      <c r="E1578" t="s">
        <v>330</v>
      </c>
      <c r="F1578" t="s">
        <v>3047</v>
      </c>
      <c r="G1578" s="24">
        <f t="shared" si="28"/>
        <v>1</v>
      </c>
      <c r="H1578" s="24">
        <v>1000</v>
      </c>
      <c r="I1578">
        <v>2022</v>
      </c>
    </row>
    <row r="1579" spans="1:9">
      <c r="A1579" s="3" t="s">
        <v>2933</v>
      </c>
      <c r="B1579" t="s">
        <v>703</v>
      </c>
      <c r="C1579" t="s">
        <v>302</v>
      </c>
      <c r="D1579" t="s">
        <v>51</v>
      </c>
      <c r="E1579" t="s">
        <v>330</v>
      </c>
      <c r="F1579" t="s">
        <v>3079</v>
      </c>
      <c r="G1579" s="24">
        <f t="shared" si="28"/>
        <v>1</v>
      </c>
      <c r="H1579" s="24">
        <v>1000</v>
      </c>
      <c r="I1579">
        <v>2022</v>
      </c>
    </row>
    <row r="1580" spans="1:9">
      <c r="A1580" s="3" t="s">
        <v>2934</v>
      </c>
      <c r="B1580" t="s">
        <v>857</v>
      </c>
      <c r="C1580" t="s">
        <v>302</v>
      </c>
      <c r="D1580" t="s">
        <v>51</v>
      </c>
      <c r="E1580" t="s">
        <v>330</v>
      </c>
      <c r="F1580" t="s">
        <v>3079</v>
      </c>
      <c r="G1580" s="24">
        <f t="shared" si="28"/>
        <v>1</v>
      </c>
      <c r="H1580" s="24">
        <v>1000</v>
      </c>
      <c r="I1580">
        <v>2022</v>
      </c>
    </row>
    <row r="1581" spans="1:9">
      <c r="A1581" s="3" t="s">
        <v>2935</v>
      </c>
      <c r="B1581" t="s">
        <v>2936</v>
      </c>
      <c r="C1581" t="s">
        <v>302</v>
      </c>
      <c r="D1581" t="s">
        <v>51</v>
      </c>
      <c r="E1581" t="s">
        <v>330</v>
      </c>
      <c r="F1581" t="s">
        <v>3542</v>
      </c>
      <c r="G1581" s="24">
        <f t="shared" si="28"/>
        <v>1</v>
      </c>
      <c r="H1581" s="24">
        <v>1000</v>
      </c>
      <c r="I1581">
        <v>2022</v>
      </c>
    </row>
    <row r="1582" spans="1:9">
      <c r="A1582" s="3" t="s">
        <v>2937</v>
      </c>
      <c r="B1582" t="s">
        <v>1187</v>
      </c>
      <c r="C1582" t="s">
        <v>302</v>
      </c>
      <c r="D1582" t="s">
        <v>51</v>
      </c>
      <c r="E1582" t="s">
        <v>330</v>
      </c>
      <c r="F1582" t="s">
        <v>3079</v>
      </c>
      <c r="G1582" s="24">
        <f t="shared" si="28"/>
        <v>1</v>
      </c>
      <c r="H1582" s="24">
        <v>1000</v>
      </c>
      <c r="I1582">
        <v>2022</v>
      </c>
    </row>
    <row r="1583" spans="1:9">
      <c r="A1583" s="3" t="s">
        <v>2939</v>
      </c>
      <c r="B1583" t="s">
        <v>2940</v>
      </c>
      <c r="C1583" t="s">
        <v>302</v>
      </c>
      <c r="D1583" t="s">
        <v>51</v>
      </c>
      <c r="E1583" t="s">
        <v>330</v>
      </c>
      <c r="F1583" t="s">
        <v>3427</v>
      </c>
      <c r="G1583" s="24">
        <f t="shared" si="28"/>
        <v>1</v>
      </c>
      <c r="H1583" s="24">
        <v>1000</v>
      </c>
      <c r="I1583">
        <v>2022</v>
      </c>
    </row>
    <row r="1584" spans="1:9">
      <c r="A1584" s="3" t="s">
        <v>2941</v>
      </c>
      <c r="B1584" t="s">
        <v>720</v>
      </c>
      <c r="C1584" t="s">
        <v>302</v>
      </c>
      <c r="D1584" t="s">
        <v>51</v>
      </c>
      <c r="E1584" t="s">
        <v>330</v>
      </c>
      <c r="F1584" t="s">
        <v>3427</v>
      </c>
      <c r="G1584" s="24">
        <f t="shared" si="28"/>
        <v>1</v>
      </c>
      <c r="H1584" s="24">
        <v>1000</v>
      </c>
      <c r="I1584">
        <v>2022</v>
      </c>
    </row>
    <row r="1585" spans="1:9">
      <c r="A1585" s="3" t="s">
        <v>2942</v>
      </c>
      <c r="B1585" t="s">
        <v>2223</v>
      </c>
      <c r="C1585" t="s">
        <v>302</v>
      </c>
      <c r="D1585" t="s">
        <v>51</v>
      </c>
      <c r="E1585" t="s">
        <v>330</v>
      </c>
      <c r="F1585" t="s">
        <v>3079</v>
      </c>
      <c r="G1585" s="24">
        <f t="shared" si="28"/>
        <v>1</v>
      </c>
      <c r="H1585" s="24">
        <v>1000</v>
      </c>
      <c r="I1585">
        <v>2022</v>
      </c>
    </row>
    <row r="1586" spans="1:9">
      <c r="A1586" s="3" t="s">
        <v>2943</v>
      </c>
      <c r="B1586" t="s">
        <v>792</v>
      </c>
      <c r="C1586" t="s">
        <v>302</v>
      </c>
      <c r="D1586" t="s">
        <v>51</v>
      </c>
      <c r="E1586" t="s">
        <v>330</v>
      </c>
      <c r="F1586" t="s">
        <v>3539</v>
      </c>
      <c r="G1586" s="24">
        <f t="shared" si="28"/>
        <v>1</v>
      </c>
      <c r="H1586" s="24">
        <v>1000</v>
      </c>
      <c r="I1586">
        <v>2022</v>
      </c>
    </row>
    <row r="1587" spans="1:9">
      <c r="A1587" s="3" t="s">
        <v>2944</v>
      </c>
      <c r="B1587" t="s">
        <v>633</v>
      </c>
      <c r="C1587" t="s">
        <v>302</v>
      </c>
      <c r="D1587" t="s">
        <v>51</v>
      </c>
      <c r="E1587" t="s">
        <v>330</v>
      </c>
      <c r="F1587" t="s">
        <v>3539</v>
      </c>
      <c r="G1587" s="24">
        <f t="shared" si="28"/>
        <v>1</v>
      </c>
      <c r="H1587" s="24">
        <v>1000</v>
      </c>
      <c r="I1587">
        <v>2022</v>
      </c>
    </row>
    <row r="1588" spans="1:9">
      <c r="A1588" s="3" t="s">
        <v>2945</v>
      </c>
      <c r="B1588" t="s">
        <v>872</v>
      </c>
      <c r="C1588" t="s">
        <v>302</v>
      </c>
      <c r="D1588" t="s">
        <v>51</v>
      </c>
      <c r="E1588" t="s">
        <v>330</v>
      </c>
      <c r="F1588" t="s">
        <v>3055</v>
      </c>
      <c r="G1588" s="24">
        <f t="shared" si="28"/>
        <v>1</v>
      </c>
      <c r="H1588" s="24">
        <v>1000</v>
      </c>
      <c r="I1588">
        <v>2022</v>
      </c>
    </row>
    <row r="1589" spans="1:9">
      <c r="A1589" s="3" t="s">
        <v>2947</v>
      </c>
      <c r="B1589" t="s">
        <v>1810</v>
      </c>
      <c r="C1589" t="s">
        <v>302</v>
      </c>
      <c r="D1589" t="s">
        <v>51</v>
      </c>
      <c r="E1589" t="s">
        <v>330</v>
      </c>
      <c r="F1589" t="s">
        <v>3539</v>
      </c>
      <c r="G1589" s="24">
        <f t="shared" si="28"/>
        <v>1</v>
      </c>
      <c r="H1589" s="24">
        <v>1000</v>
      </c>
      <c r="I1589">
        <v>2022</v>
      </c>
    </row>
    <row r="1590" spans="1:9">
      <c r="A1590" s="3" t="s">
        <v>2948</v>
      </c>
      <c r="B1590" t="s">
        <v>665</v>
      </c>
      <c r="C1590" t="s">
        <v>302</v>
      </c>
      <c r="D1590" t="s">
        <v>51</v>
      </c>
      <c r="E1590" t="s">
        <v>330</v>
      </c>
      <c r="F1590" t="s">
        <v>3544</v>
      </c>
      <c r="G1590" s="24">
        <f t="shared" si="28"/>
        <v>1</v>
      </c>
      <c r="H1590" s="24">
        <v>1000</v>
      </c>
      <c r="I1590">
        <v>2022</v>
      </c>
    </row>
    <row r="1591" spans="1:9">
      <c r="A1591" s="3" t="s">
        <v>2949</v>
      </c>
      <c r="B1591" t="s">
        <v>926</v>
      </c>
      <c r="C1591" t="s">
        <v>302</v>
      </c>
      <c r="D1591" t="s">
        <v>51</v>
      </c>
      <c r="E1591" t="s">
        <v>330</v>
      </c>
      <c r="F1591" t="s">
        <v>3544</v>
      </c>
      <c r="G1591" s="24">
        <f t="shared" si="28"/>
        <v>1</v>
      </c>
      <c r="H1591" s="24">
        <v>1000</v>
      </c>
      <c r="I1591">
        <v>2022</v>
      </c>
    </row>
    <row r="1592" spans="1:9">
      <c r="A1592" s="3" t="s">
        <v>2950</v>
      </c>
      <c r="B1592" t="s">
        <v>2156</v>
      </c>
      <c r="C1592" t="s">
        <v>302</v>
      </c>
      <c r="D1592" t="s">
        <v>51</v>
      </c>
      <c r="E1592" t="s">
        <v>330</v>
      </c>
      <c r="F1592" t="s">
        <v>3033</v>
      </c>
      <c r="G1592" s="24">
        <f t="shared" si="28"/>
        <v>1</v>
      </c>
      <c r="H1592" s="24">
        <v>1000</v>
      </c>
      <c r="I1592">
        <v>2022</v>
      </c>
    </row>
    <row r="1593" spans="1:9">
      <c r="A1593" s="3" t="s">
        <v>2951</v>
      </c>
      <c r="B1593" t="s">
        <v>729</v>
      </c>
      <c r="C1593" t="s">
        <v>302</v>
      </c>
      <c r="D1593" t="s">
        <v>51</v>
      </c>
      <c r="E1593" t="s">
        <v>330</v>
      </c>
      <c r="F1593" t="s">
        <v>3544</v>
      </c>
      <c r="G1593" s="24">
        <f t="shared" si="28"/>
        <v>1</v>
      </c>
      <c r="H1593" s="24">
        <v>1000</v>
      </c>
      <c r="I1593">
        <v>2022</v>
      </c>
    </row>
    <row r="1594" spans="1:9">
      <c r="A1594" s="3" t="s">
        <v>2952</v>
      </c>
      <c r="B1594" t="s">
        <v>2953</v>
      </c>
      <c r="C1594" t="s">
        <v>302</v>
      </c>
      <c r="D1594" t="s">
        <v>51</v>
      </c>
      <c r="E1594" t="s">
        <v>330</v>
      </c>
      <c r="F1594" t="s">
        <v>3175</v>
      </c>
      <c r="G1594" s="24">
        <f t="shared" si="28"/>
        <v>1</v>
      </c>
      <c r="H1594" s="24">
        <v>1000</v>
      </c>
      <c r="I1594">
        <v>2022</v>
      </c>
    </row>
    <row r="1595" spans="1:9">
      <c r="A1595" s="3" t="s">
        <v>2954</v>
      </c>
      <c r="B1595" t="s">
        <v>2192</v>
      </c>
      <c r="C1595" t="s">
        <v>302</v>
      </c>
      <c r="D1595" t="s">
        <v>51</v>
      </c>
      <c r="E1595" t="s">
        <v>330</v>
      </c>
      <c r="F1595" t="s">
        <v>3427</v>
      </c>
      <c r="G1595" s="24">
        <f t="shared" si="28"/>
        <v>1</v>
      </c>
      <c r="H1595" s="24">
        <v>1000</v>
      </c>
      <c r="I1595">
        <v>2022</v>
      </c>
    </row>
    <row r="1596" spans="1:9">
      <c r="A1596" s="3" t="s">
        <v>2955</v>
      </c>
      <c r="B1596" t="s">
        <v>2245</v>
      </c>
      <c r="C1596" t="s">
        <v>302</v>
      </c>
      <c r="D1596" t="s">
        <v>51</v>
      </c>
      <c r="E1596" t="s">
        <v>330</v>
      </c>
      <c r="F1596" t="s">
        <v>3077</v>
      </c>
      <c r="G1596" s="24">
        <f t="shared" si="28"/>
        <v>1</v>
      </c>
      <c r="H1596" s="24">
        <v>1000</v>
      </c>
      <c r="I1596">
        <v>2022</v>
      </c>
    </row>
    <row r="1597" spans="1:9">
      <c r="A1597" s="3" t="s">
        <v>2956</v>
      </c>
      <c r="B1597" t="s">
        <v>707</v>
      </c>
      <c r="C1597" t="s">
        <v>302</v>
      </c>
      <c r="D1597" t="s">
        <v>51</v>
      </c>
      <c r="E1597" t="s">
        <v>330</v>
      </c>
      <c r="F1597" t="s">
        <v>3077</v>
      </c>
      <c r="G1597" s="24">
        <f t="shared" si="28"/>
        <v>1</v>
      </c>
      <c r="H1597" s="24">
        <v>1000</v>
      </c>
      <c r="I1597">
        <v>2022</v>
      </c>
    </row>
    <row r="1598" spans="1:9">
      <c r="A1598" s="3" t="s">
        <v>2957</v>
      </c>
      <c r="B1598" t="s">
        <v>2245</v>
      </c>
      <c r="C1598" t="s">
        <v>302</v>
      </c>
      <c r="D1598" t="s">
        <v>51</v>
      </c>
      <c r="E1598" t="s">
        <v>330</v>
      </c>
      <c r="F1598" t="s">
        <v>3077</v>
      </c>
      <c r="G1598" s="24">
        <f t="shared" si="28"/>
        <v>1</v>
      </c>
      <c r="H1598" s="24">
        <v>1000</v>
      </c>
      <c r="I1598">
        <v>2022</v>
      </c>
    </row>
    <row r="1599" spans="1:9">
      <c r="A1599" s="3" t="s">
        <v>2958</v>
      </c>
      <c r="B1599" t="s">
        <v>2242</v>
      </c>
      <c r="C1599" t="s">
        <v>302</v>
      </c>
      <c r="D1599" t="s">
        <v>51</v>
      </c>
      <c r="E1599" t="s">
        <v>330</v>
      </c>
      <c r="F1599" t="s">
        <v>3077</v>
      </c>
      <c r="G1599" s="24">
        <f t="shared" si="28"/>
        <v>1</v>
      </c>
      <c r="H1599" s="24">
        <v>1000</v>
      </c>
      <c r="I1599">
        <v>2022</v>
      </c>
    </row>
    <row r="1600" spans="1:9">
      <c r="A1600" s="3" t="s">
        <v>2959</v>
      </c>
      <c r="B1600" t="s">
        <v>729</v>
      </c>
      <c r="C1600" t="s">
        <v>302</v>
      </c>
      <c r="D1600" t="s">
        <v>51</v>
      </c>
      <c r="E1600" t="s">
        <v>330</v>
      </c>
      <c r="F1600" t="s">
        <v>3077</v>
      </c>
      <c r="G1600" s="24">
        <f t="shared" si="28"/>
        <v>1</v>
      </c>
      <c r="H1600" s="24">
        <v>1000</v>
      </c>
      <c r="I1600">
        <v>2022</v>
      </c>
    </row>
    <row r="1601" spans="1:9">
      <c r="A1601" s="3" t="s">
        <v>2960</v>
      </c>
      <c r="B1601" t="s">
        <v>2961</v>
      </c>
      <c r="C1601" t="s">
        <v>302</v>
      </c>
      <c r="D1601" t="s">
        <v>51</v>
      </c>
      <c r="E1601" t="s">
        <v>330</v>
      </c>
      <c r="F1601" t="s">
        <v>3077</v>
      </c>
      <c r="G1601" s="24">
        <f t="shared" si="28"/>
        <v>1</v>
      </c>
      <c r="H1601" s="24">
        <v>1000</v>
      </c>
      <c r="I1601">
        <v>2022</v>
      </c>
    </row>
    <row r="1602" spans="1:9">
      <c r="A1602" s="3" t="s">
        <v>2962</v>
      </c>
      <c r="B1602" t="s">
        <v>828</v>
      </c>
      <c r="C1602" t="s">
        <v>302</v>
      </c>
      <c r="D1602" t="s">
        <v>51</v>
      </c>
      <c r="E1602" t="s">
        <v>330</v>
      </c>
      <c r="F1602" t="s">
        <v>3077</v>
      </c>
      <c r="G1602" s="24">
        <f t="shared" ref="G1602:G1653" si="29">H1602/1000</f>
        <v>1</v>
      </c>
      <c r="H1602" s="24">
        <v>1000</v>
      </c>
      <c r="I1602">
        <v>2022</v>
      </c>
    </row>
    <row r="1603" spans="1:9">
      <c r="A1603" s="3" t="s">
        <v>2963</v>
      </c>
      <c r="B1603" t="s">
        <v>1825</v>
      </c>
      <c r="C1603" t="s">
        <v>302</v>
      </c>
      <c r="D1603" t="s">
        <v>51</v>
      </c>
      <c r="E1603" t="s">
        <v>330</v>
      </c>
      <c r="F1603" t="s">
        <v>3077</v>
      </c>
      <c r="G1603" s="24">
        <f t="shared" si="29"/>
        <v>1</v>
      </c>
      <c r="H1603" s="24">
        <v>1000</v>
      </c>
      <c r="I1603">
        <v>2022</v>
      </c>
    </row>
    <row r="1604" spans="1:9">
      <c r="A1604" s="3" t="s">
        <v>2966</v>
      </c>
      <c r="B1604" t="s">
        <v>695</v>
      </c>
      <c r="C1604" t="s">
        <v>302</v>
      </c>
      <c r="D1604" t="s">
        <v>51</v>
      </c>
      <c r="E1604" t="s">
        <v>330</v>
      </c>
      <c r="F1604" t="s">
        <v>3077</v>
      </c>
      <c r="G1604" s="24">
        <f t="shared" si="29"/>
        <v>1</v>
      </c>
      <c r="H1604" s="24">
        <v>1000</v>
      </c>
      <c r="I1604">
        <v>2022</v>
      </c>
    </row>
    <row r="1605" spans="1:9">
      <c r="A1605" s="3" t="s">
        <v>2967</v>
      </c>
      <c r="B1605" t="s">
        <v>729</v>
      </c>
      <c r="C1605" t="s">
        <v>302</v>
      </c>
      <c r="D1605" t="s">
        <v>51</v>
      </c>
      <c r="E1605" t="s">
        <v>330</v>
      </c>
      <c r="F1605" t="s">
        <v>3055</v>
      </c>
      <c r="G1605" s="24">
        <f t="shared" si="29"/>
        <v>1</v>
      </c>
      <c r="H1605" s="24">
        <v>1000</v>
      </c>
      <c r="I1605">
        <v>2022</v>
      </c>
    </row>
    <row r="1606" spans="1:9">
      <c r="A1606" s="3" t="s">
        <v>1178</v>
      </c>
      <c r="B1606" t="s">
        <v>1083</v>
      </c>
      <c r="C1606" t="s">
        <v>303</v>
      </c>
      <c r="D1606" t="s">
        <v>84</v>
      </c>
      <c r="E1606" t="s">
        <v>332</v>
      </c>
      <c r="F1606" t="s">
        <v>3146</v>
      </c>
      <c r="G1606" s="24">
        <f t="shared" si="29"/>
        <v>4.95</v>
      </c>
      <c r="H1606" s="24">
        <v>4950</v>
      </c>
      <c r="I1606">
        <v>2014</v>
      </c>
    </row>
    <row r="1607" spans="1:9">
      <c r="A1607" s="3" t="s">
        <v>958</v>
      </c>
      <c r="B1607" t="s">
        <v>959</v>
      </c>
      <c r="C1607" t="s">
        <v>303</v>
      </c>
      <c r="D1607" t="s">
        <v>78</v>
      </c>
      <c r="E1607" t="s">
        <v>331</v>
      </c>
      <c r="F1607" t="s">
        <v>3088</v>
      </c>
      <c r="G1607" s="24">
        <f t="shared" si="29"/>
        <v>0.13119999999999998</v>
      </c>
      <c r="H1607" s="24">
        <v>131.19999999999999</v>
      </c>
      <c r="I1607">
        <v>2015</v>
      </c>
    </row>
    <row r="1608" spans="1:9">
      <c r="A1608" s="3" t="s">
        <v>1179</v>
      </c>
      <c r="B1608" t="s">
        <v>2369</v>
      </c>
      <c r="C1608" t="s">
        <v>303</v>
      </c>
      <c r="D1608" t="s">
        <v>87</v>
      </c>
      <c r="E1608" t="s">
        <v>331</v>
      </c>
      <c r="F1608" t="s">
        <v>3147</v>
      </c>
      <c r="G1608" s="24">
        <f t="shared" si="29"/>
        <v>9.8461538461538448E-2</v>
      </c>
      <c r="H1608" s="24">
        <v>98.461538461538453</v>
      </c>
      <c r="I1608">
        <v>2016</v>
      </c>
    </row>
    <row r="1609" spans="1:9">
      <c r="A1609" s="3" t="s">
        <v>1505</v>
      </c>
      <c r="B1609" t="s">
        <v>1507</v>
      </c>
      <c r="C1609" t="s">
        <v>303</v>
      </c>
      <c r="D1609" t="s">
        <v>243</v>
      </c>
      <c r="E1609" t="s">
        <v>331</v>
      </c>
      <c r="F1609" t="s">
        <v>3208</v>
      </c>
      <c r="G1609" s="24">
        <f t="shared" si="29"/>
        <v>0.54</v>
      </c>
      <c r="H1609" s="24">
        <v>540</v>
      </c>
      <c r="I1609">
        <v>2017</v>
      </c>
    </row>
    <row r="1610" spans="1:9">
      <c r="A1610" s="3" t="s">
        <v>3577</v>
      </c>
      <c r="B1610" t="s">
        <v>956</v>
      </c>
      <c r="C1610" t="s">
        <v>303</v>
      </c>
      <c r="D1610" t="s">
        <v>75</v>
      </c>
      <c r="E1610" t="s">
        <v>332</v>
      </c>
      <c r="F1610" t="s">
        <v>3087</v>
      </c>
      <c r="G1610" s="24">
        <f t="shared" si="29"/>
        <v>2.9615384615384612</v>
      </c>
      <c r="H1610" s="24">
        <v>2961.5384615384614</v>
      </c>
      <c r="I1610">
        <v>2017</v>
      </c>
    </row>
    <row r="1611" spans="1:9">
      <c r="A1611" s="3" t="s">
        <v>3578</v>
      </c>
      <c r="B1611" t="s">
        <v>956</v>
      </c>
      <c r="C1611" t="s">
        <v>303</v>
      </c>
      <c r="D1611" t="s">
        <v>75</v>
      </c>
      <c r="E1611" t="s">
        <v>332</v>
      </c>
      <c r="F1611" t="s">
        <v>3087</v>
      </c>
      <c r="G1611" s="24">
        <f t="shared" si="29"/>
        <v>4</v>
      </c>
      <c r="H1611" s="24">
        <v>4000</v>
      </c>
      <c r="I1611">
        <v>2018</v>
      </c>
    </row>
    <row r="1612" spans="1:9">
      <c r="A1612" s="3" t="s">
        <v>957</v>
      </c>
      <c r="B1612" t="s">
        <v>956</v>
      </c>
      <c r="C1612" t="s">
        <v>303</v>
      </c>
      <c r="D1612" t="s">
        <v>75</v>
      </c>
      <c r="E1612" t="s">
        <v>332</v>
      </c>
      <c r="F1612" t="s">
        <v>3087</v>
      </c>
      <c r="G1612" s="24">
        <f t="shared" si="29"/>
        <v>4.4000000000000004</v>
      </c>
      <c r="H1612" s="24">
        <v>4400</v>
      </c>
      <c r="I1612">
        <v>2018</v>
      </c>
    </row>
    <row r="1613" spans="1:9">
      <c r="A1613" s="3" t="s">
        <v>1180</v>
      </c>
      <c r="B1613" t="s">
        <v>1181</v>
      </c>
      <c r="C1613" t="s">
        <v>303</v>
      </c>
      <c r="D1613" t="s">
        <v>88</v>
      </c>
      <c r="E1613" t="s">
        <v>330</v>
      </c>
      <c r="G1613" s="24">
        <f t="shared" si="29"/>
        <v>1</v>
      </c>
      <c r="H1613" s="24">
        <v>1000</v>
      </c>
      <c r="I1613">
        <v>2019</v>
      </c>
    </row>
    <row r="1614" spans="1:9">
      <c r="A1614" s="3" t="s">
        <v>973</v>
      </c>
      <c r="B1614" t="s">
        <v>974</v>
      </c>
      <c r="C1614" t="s">
        <v>305</v>
      </c>
      <c r="D1614" t="s">
        <v>37</v>
      </c>
      <c r="E1614" t="s">
        <v>331</v>
      </c>
      <c r="G1614" s="24">
        <f t="shared" si="29"/>
        <v>3.8461538461538457E-2</v>
      </c>
      <c r="H1614" s="24">
        <v>38.46153846153846</v>
      </c>
      <c r="I1614">
        <v>2015</v>
      </c>
    </row>
    <row r="1615" spans="1:9">
      <c r="A1615" s="3" t="s">
        <v>967</v>
      </c>
      <c r="B1615" t="s">
        <v>968</v>
      </c>
      <c r="C1615" t="s">
        <v>305</v>
      </c>
      <c r="D1615" t="s">
        <v>256</v>
      </c>
      <c r="E1615" t="s">
        <v>331</v>
      </c>
      <c r="G1615" s="24">
        <f t="shared" si="29"/>
        <v>3.8584615384615384E-2</v>
      </c>
      <c r="H1615" s="24">
        <v>38.584615384615383</v>
      </c>
      <c r="I1615">
        <v>2015</v>
      </c>
    </row>
    <row r="1616" spans="1:9">
      <c r="A1616" s="3" t="s">
        <v>964</v>
      </c>
      <c r="B1616" t="s">
        <v>965</v>
      </c>
      <c r="C1616" t="s">
        <v>305</v>
      </c>
      <c r="D1616" t="s">
        <v>35</v>
      </c>
      <c r="E1616" t="s">
        <v>331</v>
      </c>
      <c r="G1616" s="24">
        <f t="shared" si="29"/>
        <v>7.6923076923076913E-2</v>
      </c>
      <c r="H1616" s="24">
        <v>76.92307692307692</v>
      </c>
      <c r="I1616">
        <v>2015</v>
      </c>
    </row>
    <row r="1617" spans="1:9">
      <c r="A1617" s="3" t="s">
        <v>969</v>
      </c>
      <c r="B1617" t="s">
        <v>970</v>
      </c>
      <c r="C1617" t="s">
        <v>305</v>
      </c>
      <c r="D1617" t="s">
        <v>256</v>
      </c>
      <c r="E1617" t="s">
        <v>331</v>
      </c>
      <c r="G1617" s="24">
        <f t="shared" si="29"/>
        <v>4.0338461538461538E-2</v>
      </c>
      <c r="H1617" s="24">
        <v>40.338461538461537</v>
      </c>
      <c r="I1617">
        <v>2016</v>
      </c>
    </row>
    <row r="1618" spans="1:9">
      <c r="A1618" s="3" t="s">
        <v>962</v>
      </c>
      <c r="B1618" t="s">
        <v>963</v>
      </c>
      <c r="C1618" t="s">
        <v>305</v>
      </c>
      <c r="D1618" t="s">
        <v>38</v>
      </c>
      <c r="E1618" t="s">
        <v>331</v>
      </c>
      <c r="G1618" s="24">
        <f t="shared" si="29"/>
        <v>7.6923076923076913E-2</v>
      </c>
      <c r="H1618" s="24">
        <v>76.92307692307692</v>
      </c>
      <c r="I1618">
        <v>2017</v>
      </c>
    </row>
    <row r="1619" spans="1:9">
      <c r="A1619" s="3" t="s">
        <v>971</v>
      </c>
      <c r="B1619" t="s">
        <v>972</v>
      </c>
      <c r="C1619" t="s">
        <v>305</v>
      </c>
      <c r="D1619" t="s">
        <v>256</v>
      </c>
      <c r="E1619" t="s">
        <v>331</v>
      </c>
      <c r="G1619" s="24">
        <f t="shared" si="29"/>
        <v>4.2153846153846153E-2</v>
      </c>
      <c r="H1619" s="24">
        <v>42.153846153846153</v>
      </c>
      <c r="I1619">
        <v>2018</v>
      </c>
    </row>
    <row r="1620" spans="1:9">
      <c r="A1620" s="3" t="s">
        <v>966</v>
      </c>
      <c r="B1620" t="s">
        <v>965</v>
      </c>
      <c r="C1620" t="s">
        <v>305</v>
      </c>
      <c r="D1620" t="s">
        <v>35</v>
      </c>
      <c r="E1620" t="s">
        <v>331</v>
      </c>
      <c r="G1620" s="24">
        <f t="shared" si="29"/>
        <v>5.2538461538461534E-2</v>
      </c>
      <c r="H1620" s="24">
        <v>52.538461538461533</v>
      </c>
      <c r="I1620">
        <v>2018</v>
      </c>
    </row>
    <row r="1621" spans="1:9">
      <c r="A1621" s="3" t="s">
        <v>960</v>
      </c>
      <c r="B1621" t="s">
        <v>961</v>
      </c>
      <c r="C1621" t="s">
        <v>305</v>
      </c>
      <c r="D1621" t="s">
        <v>39</v>
      </c>
      <c r="E1621" t="s">
        <v>331</v>
      </c>
      <c r="G1621" s="24">
        <f t="shared" si="29"/>
        <v>1.846153846153846E-2</v>
      </c>
      <c r="H1621" s="24">
        <v>18.46153846153846</v>
      </c>
      <c r="I1621">
        <v>2019</v>
      </c>
    </row>
    <row r="1622" spans="1:9">
      <c r="A1622" s="3" t="s">
        <v>1744</v>
      </c>
      <c r="B1622" t="s">
        <v>1745</v>
      </c>
      <c r="C1622" t="s">
        <v>306</v>
      </c>
      <c r="D1622" t="s">
        <v>213</v>
      </c>
      <c r="E1622" t="s">
        <v>330</v>
      </c>
      <c r="F1622" t="s">
        <v>3233</v>
      </c>
      <c r="G1622" s="24">
        <f t="shared" si="29"/>
        <v>0.01</v>
      </c>
      <c r="H1622" s="24">
        <v>10</v>
      </c>
      <c r="I1622">
        <v>2011</v>
      </c>
    </row>
    <row r="1623" spans="1:9">
      <c r="A1623" s="3" t="s">
        <v>1529</v>
      </c>
      <c r="B1623" t="s">
        <v>1530</v>
      </c>
      <c r="C1623" t="s">
        <v>306</v>
      </c>
      <c r="D1623" t="s">
        <v>184</v>
      </c>
      <c r="E1623" t="s">
        <v>331</v>
      </c>
      <c r="G1623" s="24">
        <f t="shared" si="29"/>
        <v>0.1</v>
      </c>
      <c r="H1623" s="24">
        <v>100</v>
      </c>
      <c r="I1623">
        <v>2014</v>
      </c>
    </row>
    <row r="1624" spans="1:9">
      <c r="A1624" s="3" t="s">
        <v>1593</v>
      </c>
      <c r="B1624" t="s">
        <v>1594</v>
      </c>
      <c r="C1624" t="s">
        <v>306</v>
      </c>
      <c r="D1624" t="s">
        <v>258</v>
      </c>
      <c r="E1624" t="s">
        <v>331</v>
      </c>
      <c r="G1624" s="24">
        <f t="shared" si="29"/>
        <v>0.1</v>
      </c>
      <c r="H1624" s="24">
        <v>100</v>
      </c>
      <c r="I1624">
        <v>2014</v>
      </c>
    </row>
    <row r="1625" spans="1:9">
      <c r="A1625" s="3" t="s">
        <v>1524</v>
      </c>
      <c r="B1625" t="s">
        <v>1525</v>
      </c>
      <c r="C1625" t="s">
        <v>306</v>
      </c>
      <c r="D1625" t="s">
        <v>257</v>
      </c>
      <c r="E1625" t="s">
        <v>331</v>
      </c>
      <c r="G1625" s="24">
        <f t="shared" si="29"/>
        <v>7.6923076923076913E-2</v>
      </c>
      <c r="H1625" s="24">
        <v>76.92307692307692</v>
      </c>
      <c r="I1625">
        <v>2015</v>
      </c>
    </row>
    <row r="1626" spans="1:9">
      <c r="A1626" s="3" t="s">
        <v>1548</v>
      </c>
      <c r="B1626" t="s">
        <v>1549</v>
      </c>
      <c r="C1626" t="s">
        <v>306</v>
      </c>
      <c r="D1626" t="s">
        <v>187</v>
      </c>
      <c r="E1626" t="s">
        <v>331</v>
      </c>
      <c r="G1626" s="24">
        <f t="shared" si="29"/>
        <v>8.7230769230769223E-2</v>
      </c>
      <c r="H1626" s="24">
        <v>87.230769230769226</v>
      </c>
      <c r="I1626">
        <v>2015</v>
      </c>
    </row>
    <row r="1627" spans="1:9">
      <c r="A1627" s="3" t="s">
        <v>1595</v>
      </c>
      <c r="B1627" t="s">
        <v>1594</v>
      </c>
      <c r="C1627" t="s">
        <v>306</v>
      </c>
      <c r="D1627" t="s">
        <v>258</v>
      </c>
      <c r="E1627" t="s">
        <v>331</v>
      </c>
      <c r="G1627" s="24">
        <f t="shared" si="29"/>
        <v>0.1</v>
      </c>
      <c r="H1627" s="24">
        <v>100</v>
      </c>
      <c r="I1627">
        <v>2015</v>
      </c>
    </row>
    <row r="1628" spans="1:9">
      <c r="A1628" s="3" t="s">
        <v>1518</v>
      </c>
      <c r="B1628" t="s">
        <v>1519</v>
      </c>
      <c r="C1628" t="s">
        <v>306</v>
      </c>
      <c r="D1628" t="s">
        <v>180</v>
      </c>
      <c r="E1628" t="s">
        <v>331</v>
      </c>
      <c r="G1628" s="24">
        <f t="shared" si="29"/>
        <v>0.125</v>
      </c>
      <c r="H1628" s="24">
        <v>125</v>
      </c>
      <c r="I1628">
        <v>2015</v>
      </c>
    </row>
    <row r="1629" spans="1:9">
      <c r="A1629" s="3" t="s">
        <v>1520</v>
      </c>
      <c r="B1629" t="s">
        <v>1521</v>
      </c>
      <c r="C1629" t="s">
        <v>306</v>
      </c>
      <c r="D1629" t="s">
        <v>180</v>
      </c>
      <c r="E1629" t="s">
        <v>331</v>
      </c>
      <c r="G1629" s="24">
        <f t="shared" si="29"/>
        <v>0.125</v>
      </c>
      <c r="H1629" s="24">
        <v>125</v>
      </c>
      <c r="I1629">
        <v>2015</v>
      </c>
    </row>
    <row r="1630" spans="1:9">
      <c r="A1630" s="3" t="s">
        <v>1522</v>
      </c>
      <c r="B1630" t="s">
        <v>1523</v>
      </c>
      <c r="C1630" t="s">
        <v>306</v>
      </c>
      <c r="D1630" t="s">
        <v>181</v>
      </c>
      <c r="E1630" t="s">
        <v>331</v>
      </c>
      <c r="G1630" s="24">
        <f t="shared" si="29"/>
        <v>3.8461538461538457E-2</v>
      </c>
      <c r="H1630" s="24">
        <v>38.46153846153846</v>
      </c>
      <c r="I1630">
        <v>2016</v>
      </c>
    </row>
    <row r="1631" spans="1:9">
      <c r="A1631" s="3" t="s">
        <v>1596</v>
      </c>
      <c r="B1631" t="s">
        <v>1150</v>
      </c>
      <c r="C1631" t="s">
        <v>306</v>
      </c>
      <c r="D1631" t="s">
        <v>188</v>
      </c>
      <c r="E1631" t="s">
        <v>331</v>
      </c>
      <c r="G1631" s="24">
        <f t="shared" si="29"/>
        <v>0.09</v>
      </c>
      <c r="H1631" s="24">
        <v>90</v>
      </c>
      <c r="I1631">
        <v>2016</v>
      </c>
    </row>
    <row r="1632" spans="1:9">
      <c r="A1632" s="3" t="s">
        <v>1597</v>
      </c>
      <c r="B1632" t="s">
        <v>1598</v>
      </c>
      <c r="C1632" t="s">
        <v>306</v>
      </c>
      <c r="D1632" t="s">
        <v>188</v>
      </c>
      <c r="E1632" t="s">
        <v>331</v>
      </c>
      <c r="G1632" s="24">
        <f t="shared" si="29"/>
        <v>0.09</v>
      </c>
      <c r="H1632" s="24">
        <v>90</v>
      </c>
      <c r="I1632">
        <v>2016</v>
      </c>
    </row>
    <row r="1633" spans="1:9">
      <c r="A1633" s="3" t="s">
        <v>1599</v>
      </c>
      <c r="B1633" t="s">
        <v>1600</v>
      </c>
      <c r="C1633" t="s">
        <v>306</v>
      </c>
      <c r="D1633" t="s">
        <v>188</v>
      </c>
      <c r="E1633" t="s">
        <v>331</v>
      </c>
      <c r="G1633" s="24">
        <f t="shared" si="29"/>
        <v>0.09</v>
      </c>
      <c r="H1633" s="24">
        <v>90</v>
      </c>
      <c r="I1633">
        <v>2016</v>
      </c>
    </row>
    <row r="1634" spans="1:9">
      <c r="A1634" s="3" t="s">
        <v>1601</v>
      </c>
      <c r="B1634" t="s">
        <v>1602</v>
      </c>
      <c r="C1634" t="s">
        <v>306</v>
      </c>
      <c r="D1634" t="s">
        <v>188</v>
      </c>
      <c r="E1634" t="s">
        <v>331</v>
      </c>
      <c r="G1634" s="24">
        <f t="shared" si="29"/>
        <v>0.09</v>
      </c>
      <c r="H1634" s="24">
        <v>90</v>
      </c>
      <c r="I1634">
        <v>2016</v>
      </c>
    </row>
    <row r="1635" spans="1:9">
      <c r="A1635" s="3" t="s">
        <v>1531</v>
      </c>
      <c r="B1635" t="s">
        <v>1532</v>
      </c>
      <c r="C1635" t="s">
        <v>306</v>
      </c>
      <c r="D1635" t="s">
        <v>185</v>
      </c>
      <c r="E1635" t="s">
        <v>331</v>
      </c>
      <c r="G1635" s="24">
        <f t="shared" si="29"/>
        <v>0.44307692307692303</v>
      </c>
      <c r="H1635" s="24">
        <v>443.07692307692304</v>
      </c>
      <c r="I1635">
        <v>2016</v>
      </c>
    </row>
    <row r="1636" spans="1:9">
      <c r="A1636" s="3" t="s">
        <v>1546</v>
      </c>
      <c r="B1636" t="s">
        <v>1547</v>
      </c>
      <c r="C1636" t="s">
        <v>306</v>
      </c>
      <c r="D1636" t="s">
        <v>186</v>
      </c>
      <c r="E1636" t="s">
        <v>331</v>
      </c>
      <c r="G1636" s="24">
        <f t="shared" si="29"/>
        <v>8.3846153846153834E-2</v>
      </c>
      <c r="H1636" s="24">
        <v>83.84615384615384</v>
      </c>
      <c r="I1636">
        <v>2017</v>
      </c>
    </row>
    <row r="1637" spans="1:9">
      <c r="A1637" s="3" t="s">
        <v>1603</v>
      </c>
      <c r="B1637" t="s">
        <v>1604</v>
      </c>
      <c r="C1637" t="s">
        <v>306</v>
      </c>
      <c r="D1637" t="s">
        <v>188</v>
      </c>
      <c r="E1637" t="s">
        <v>331</v>
      </c>
      <c r="G1637" s="24">
        <f t="shared" si="29"/>
        <v>0.10615384615384614</v>
      </c>
      <c r="H1637" s="24">
        <v>106.15384615384615</v>
      </c>
      <c r="I1637">
        <v>2019</v>
      </c>
    </row>
    <row r="1638" spans="1:9">
      <c r="A1638" s="3" t="s">
        <v>1516</v>
      </c>
      <c r="B1638" t="s">
        <v>1517</v>
      </c>
      <c r="C1638" t="s">
        <v>306</v>
      </c>
      <c r="D1638" t="s">
        <v>179</v>
      </c>
      <c r="E1638" t="s">
        <v>332</v>
      </c>
      <c r="G1638" s="24">
        <f t="shared" si="29"/>
        <v>0.85901538461538463</v>
      </c>
      <c r="H1638" s="24">
        <v>859.01538461538462</v>
      </c>
      <c r="I1638">
        <v>2019</v>
      </c>
    </row>
    <row r="1639" spans="1:9">
      <c r="A1639" s="3" t="s">
        <v>975</v>
      </c>
      <c r="B1639" t="s">
        <v>976</v>
      </c>
      <c r="C1639" t="s">
        <v>307</v>
      </c>
      <c r="D1639" t="s">
        <v>43</v>
      </c>
      <c r="E1639" t="s">
        <v>331</v>
      </c>
      <c r="F1639" t="s">
        <v>3089</v>
      </c>
      <c r="G1639" s="24">
        <f t="shared" si="29"/>
        <v>7.8461538461538458E-2</v>
      </c>
      <c r="H1639" s="24">
        <v>78.461538461538453</v>
      </c>
      <c r="I1639">
        <v>2016</v>
      </c>
    </row>
    <row r="1640" spans="1:9">
      <c r="A1640" s="3" t="s">
        <v>1450</v>
      </c>
      <c r="B1640" t="s">
        <v>1451</v>
      </c>
      <c r="C1640" t="s">
        <v>308</v>
      </c>
      <c r="D1640" t="s">
        <v>159</v>
      </c>
      <c r="E1640" t="s">
        <v>332</v>
      </c>
      <c r="F1640" t="s">
        <v>3199</v>
      </c>
      <c r="G1640" s="24">
        <f t="shared" si="29"/>
        <v>3.6153846153846154</v>
      </c>
      <c r="H1640" s="24">
        <v>3615.3846153846152</v>
      </c>
      <c r="I1640">
        <v>2016</v>
      </c>
    </row>
    <row r="1641" spans="1:9">
      <c r="A1641" s="3" t="s">
        <v>1696</v>
      </c>
      <c r="B1641" t="s">
        <v>1697</v>
      </c>
      <c r="C1641" t="s">
        <v>308</v>
      </c>
      <c r="D1641" t="s">
        <v>259</v>
      </c>
      <c r="E1641" t="s">
        <v>332</v>
      </c>
      <c r="G1641" s="24">
        <f t="shared" si="29"/>
        <v>7.4999999999999997E-2</v>
      </c>
      <c r="H1641" s="24">
        <v>75</v>
      </c>
      <c r="I1641">
        <v>2017</v>
      </c>
    </row>
    <row r="1642" spans="1:9">
      <c r="A1642" s="3" t="s">
        <v>1439</v>
      </c>
      <c r="B1642" t="s">
        <v>1439</v>
      </c>
      <c r="C1642" t="s">
        <v>308</v>
      </c>
      <c r="D1642" t="s">
        <v>156</v>
      </c>
      <c r="E1642" t="s">
        <v>333</v>
      </c>
      <c r="F1642" t="s">
        <v>3193</v>
      </c>
      <c r="G1642" s="24">
        <f t="shared" si="29"/>
        <v>9.6000000000000002E-2</v>
      </c>
      <c r="H1642" s="24">
        <v>96</v>
      </c>
      <c r="I1642">
        <v>2017</v>
      </c>
    </row>
    <row r="1643" spans="1:9">
      <c r="A1643" s="3" t="s">
        <v>1438</v>
      </c>
      <c r="B1643" t="s">
        <v>1438</v>
      </c>
      <c r="C1643" t="s">
        <v>308</v>
      </c>
      <c r="D1643" t="s">
        <v>156</v>
      </c>
      <c r="E1643" t="s">
        <v>333</v>
      </c>
      <c r="F1643" t="s">
        <v>3193</v>
      </c>
      <c r="G1643" s="24">
        <f t="shared" si="29"/>
        <v>0.128</v>
      </c>
      <c r="H1643" s="24">
        <v>128</v>
      </c>
      <c r="I1643">
        <v>2017</v>
      </c>
    </row>
    <row r="1644" spans="1:9">
      <c r="A1644" s="3" t="s">
        <v>959</v>
      </c>
      <c r="B1644" t="s">
        <v>959</v>
      </c>
      <c r="C1644" t="s">
        <v>308</v>
      </c>
      <c r="D1644" t="s">
        <v>156</v>
      </c>
      <c r="E1644" t="s">
        <v>333</v>
      </c>
      <c r="F1644" t="s">
        <v>3193</v>
      </c>
      <c r="G1644" s="24">
        <f t="shared" si="29"/>
        <v>5.7</v>
      </c>
      <c r="H1644" s="24">
        <v>5700</v>
      </c>
      <c r="I1644">
        <v>2017</v>
      </c>
    </row>
    <row r="1645" spans="1:9">
      <c r="A1645" s="3" t="s">
        <v>1636</v>
      </c>
      <c r="B1645" t="s">
        <v>1455</v>
      </c>
      <c r="C1645" t="s">
        <v>308</v>
      </c>
      <c r="D1645" t="s">
        <v>163</v>
      </c>
      <c r="E1645" t="s">
        <v>332</v>
      </c>
      <c r="F1645" t="s">
        <v>3201</v>
      </c>
      <c r="G1645" s="24">
        <f t="shared" si="29"/>
        <v>1.28</v>
      </c>
      <c r="H1645" s="24">
        <v>1280</v>
      </c>
      <c r="I1645">
        <v>2018</v>
      </c>
    </row>
    <row r="1646" spans="1:9">
      <c r="A1646" s="3" t="s">
        <v>1454</v>
      </c>
      <c r="B1646" t="s">
        <v>1455</v>
      </c>
      <c r="C1646" t="s">
        <v>308</v>
      </c>
      <c r="D1646" t="s">
        <v>163</v>
      </c>
      <c r="E1646" t="s">
        <v>332</v>
      </c>
      <c r="F1646" t="s">
        <v>3201</v>
      </c>
      <c r="G1646" s="24">
        <f t="shared" si="29"/>
        <v>1.55</v>
      </c>
      <c r="H1646" s="24">
        <v>1550</v>
      </c>
      <c r="I1646">
        <v>2018</v>
      </c>
    </row>
    <row r="1647" spans="1:9">
      <c r="A1647" s="3" t="s">
        <v>2746</v>
      </c>
      <c r="B1647" t="s">
        <v>2746</v>
      </c>
      <c r="C1647" t="s">
        <v>308</v>
      </c>
      <c r="D1647" t="s">
        <v>156</v>
      </c>
      <c r="E1647" t="s">
        <v>333</v>
      </c>
      <c r="G1647" s="24">
        <f t="shared" si="29"/>
        <v>0.5</v>
      </c>
      <c r="H1647" s="24">
        <v>500</v>
      </c>
      <c r="I1647">
        <v>2019</v>
      </c>
    </row>
    <row r="1648" spans="1:9">
      <c r="A1648" s="3" t="s">
        <v>1526</v>
      </c>
      <c r="B1648" t="s">
        <v>830</v>
      </c>
      <c r="C1648" t="s">
        <v>308</v>
      </c>
      <c r="D1648" t="s">
        <v>182</v>
      </c>
      <c r="E1648" t="s">
        <v>332</v>
      </c>
      <c r="F1648" t="s">
        <v>3211</v>
      </c>
      <c r="G1648" s="24">
        <f t="shared" si="29"/>
        <v>1.5</v>
      </c>
      <c r="H1648" s="24">
        <v>1500</v>
      </c>
      <c r="I1648">
        <v>2019</v>
      </c>
    </row>
    <row r="1649" spans="1:9">
      <c r="A1649" s="3" t="s">
        <v>1527</v>
      </c>
      <c r="B1649" t="s">
        <v>1528</v>
      </c>
      <c r="C1649" t="s">
        <v>308</v>
      </c>
      <c r="D1649" t="s">
        <v>183</v>
      </c>
      <c r="E1649" t="s">
        <v>333</v>
      </c>
      <c r="F1649" t="s">
        <v>3212</v>
      </c>
      <c r="G1649" s="24">
        <f t="shared" si="29"/>
        <v>5</v>
      </c>
      <c r="H1649" s="24">
        <v>5000</v>
      </c>
      <c r="I1649">
        <v>2019</v>
      </c>
    </row>
    <row r="1650" spans="1:9">
      <c r="A1650" s="3" t="s">
        <v>1768</v>
      </c>
      <c r="B1650" t="s">
        <v>1438</v>
      </c>
      <c r="C1650" t="s">
        <v>308</v>
      </c>
      <c r="D1650" t="s">
        <v>156</v>
      </c>
      <c r="E1650" t="s">
        <v>333</v>
      </c>
      <c r="F1650" t="s">
        <v>3241</v>
      </c>
      <c r="G1650" s="24">
        <f t="shared" si="29"/>
        <v>4.375</v>
      </c>
      <c r="H1650" s="24">
        <v>4375</v>
      </c>
      <c r="I1650">
        <v>2020</v>
      </c>
    </row>
    <row r="1651" spans="1:9">
      <c r="A1651" s="3" t="s">
        <v>1647</v>
      </c>
      <c r="B1651" t="s">
        <v>1647</v>
      </c>
      <c r="C1651" t="s">
        <v>308</v>
      </c>
      <c r="D1651" t="s">
        <v>156</v>
      </c>
      <c r="E1651" t="s">
        <v>333</v>
      </c>
      <c r="G1651" s="24">
        <f t="shared" si="29"/>
        <v>3.2</v>
      </c>
      <c r="H1651" s="24">
        <v>3200</v>
      </c>
      <c r="I1651">
        <v>2021</v>
      </c>
    </row>
    <row r="1652" spans="1:9">
      <c r="A1652" s="3" t="s">
        <v>2747</v>
      </c>
      <c r="B1652" t="s">
        <v>2747</v>
      </c>
      <c r="C1652" t="s">
        <v>308</v>
      </c>
      <c r="D1652" t="s">
        <v>156</v>
      </c>
      <c r="E1652" t="s">
        <v>333</v>
      </c>
      <c r="G1652" s="24">
        <f t="shared" si="29"/>
        <v>8.5</v>
      </c>
      <c r="H1652" s="24">
        <v>8500</v>
      </c>
      <c r="I1652">
        <v>2022</v>
      </c>
    </row>
    <row r="1653" spans="1:9">
      <c r="A1653" s="3" t="s">
        <v>3625</v>
      </c>
      <c r="B1653" t="s">
        <v>3720</v>
      </c>
      <c r="C1653" t="s">
        <v>308</v>
      </c>
      <c r="D1653" t="s">
        <v>156</v>
      </c>
      <c r="E1653" t="s">
        <v>333</v>
      </c>
      <c r="G1653" s="24">
        <f t="shared" si="29"/>
        <v>1.5</v>
      </c>
      <c r="H1653">
        <v>1500</v>
      </c>
      <c r="I1653">
        <v>2023</v>
      </c>
    </row>
    <row r="1654" spans="1:9">
      <c r="A1654" s="31" t="s">
        <v>4699</v>
      </c>
      <c r="B1654" t="s">
        <v>4700</v>
      </c>
      <c r="C1654" t="s">
        <v>309</v>
      </c>
      <c r="D1654" t="s">
        <v>4701</v>
      </c>
      <c r="E1654" t="s">
        <v>330</v>
      </c>
      <c r="F1654" t="s">
        <v>4702</v>
      </c>
      <c r="G1654" s="32">
        <v>4.8000000000000001E-2</v>
      </c>
      <c r="H1654" s="28">
        <v>48</v>
      </c>
      <c r="I1654">
        <v>2018</v>
      </c>
    </row>
    <row r="1655" spans="1:9">
      <c r="A1655" s="31" t="s">
        <v>4703</v>
      </c>
      <c r="B1655" t="s">
        <v>4704</v>
      </c>
      <c r="C1655" t="s">
        <v>309</v>
      </c>
      <c r="D1655" t="s">
        <v>4705</v>
      </c>
      <c r="E1655" t="s">
        <v>330</v>
      </c>
      <c r="F1655" t="s">
        <v>4706</v>
      </c>
      <c r="G1655" s="32">
        <v>0.1</v>
      </c>
      <c r="H1655" s="28">
        <v>100</v>
      </c>
      <c r="I1655">
        <v>2019</v>
      </c>
    </row>
    <row r="1656" spans="1:9">
      <c r="A1656" s="33" t="s">
        <v>4707</v>
      </c>
      <c r="B1656" t="s">
        <v>402</v>
      </c>
      <c r="C1656" t="s">
        <v>309</v>
      </c>
      <c r="D1656" t="s">
        <v>4708</v>
      </c>
      <c r="E1656" t="s">
        <v>331</v>
      </c>
      <c r="F1656" t="s">
        <v>4709</v>
      </c>
      <c r="G1656" s="32">
        <v>2.1000000000000001E-2</v>
      </c>
      <c r="H1656" s="28">
        <v>21</v>
      </c>
      <c r="I1656">
        <v>2019</v>
      </c>
    </row>
    <row r="1657" spans="1:9">
      <c r="A1657" s="33" t="s">
        <v>4710</v>
      </c>
      <c r="B1657" t="s">
        <v>548</v>
      </c>
      <c r="C1657" t="s">
        <v>309</v>
      </c>
      <c r="D1657" t="s">
        <v>4708</v>
      </c>
      <c r="E1657" t="s">
        <v>331</v>
      </c>
      <c r="F1657" t="s">
        <v>4711</v>
      </c>
      <c r="G1657" s="32">
        <v>2.9000000000000001E-2</v>
      </c>
      <c r="H1657" s="28">
        <v>29</v>
      </c>
      <c r="I1657">
        <v>2018</v>
      </c>
    </row>
    <row r="1658" spans="1:9">
      <c r="A1658" s="33" t="s">
        <v>4712</v>
      </c>
      <c r="B1658" t="s">
        <v>4713</v>
      </c>
      <c r="C1658" t="s">
        <v>309</v>
      </c>
      <c r="D1658" t="s">
        <v>4701</v>
      </c>
      <c r="E1658" t="s">
        <v>330</v>
      </c>
      <c r="F1658" t="s">
        <v>4712</v>
      </c>
      <c r="G1658" s="32">
        <v>8.8999999999999996E-2</v>
      </c>
      <c r="H1658" s="28">
        <v>89</v>
      </c>
      <c r="I1658">
        <v>2020</v>
      </c>
    </row>
    <row r="1659" spans="1:9">
      <c r="A1659" s="3" t="s">
        <v>2992</v>
      </c>
      <c r="B1659" t="s">
        <v>2245</v>
      </c>
      <c r="C1659" t="s">
        <v>310</v>
      </c>
      <c r="D1659" t="s">
        <v>261</v>
      </c>
      <c r="E1659" t="s">
        <v>330</v>
      </c>
      <c r="F1659" t="s">
        <v>3560</v>
      </c>
      <c r="G1659" s="24">
        <f t="shared" ref="G1659:G1722" si="30">H1659/1000</f>
        <v>0.52479999999999993</v>
      </c>
      <c r="H1659" s="24">
        <v>524.79999999999995</v>
      </c>
      <c r="I1659">
        <v>2021</v>
      </c>
    </row>
    <row r="1660" spans="1:9">
      <c r="A1660" s="3" t="s">
        <v>2984</v>
      </c>
      <c r="B1660" t="s">
        <v>2985</v>
      </c>
      <c r="C1660" t="s">
        <v>310</v>
      </c>
      <c r="D1660" t="s">
        <v>232</v>
      </c>
      <c r="E1660" t="s">
        <v>330</v>
      </c>
      <c r="F1660" t="s">
        <v>3556</v>
      </c>
      <c r="G1660" s="24">
        <f t="shared" si="30"/>
        <v>0.60895384615384618</v>
      </c>
      <c r="H1660" s="24">
        <v>608.95384615384614</v>
      </c>
      <c r="I1660">
        <v>2021</v>
      </c>
    </row>
    <row r="1661" spans="1:9">
      <c r="A1661" s="3" t="s">
        <v>3854</v>
      </c>
      <c r="B1661" t="s">
        <v>2423</v>
      </c>
      <c r="C1661" t="s">
        <v>310</v>
      </c>
      <c r="D1661" t="s">
        <v>232</v>
      </c>
      <c r="E1661" t="s">
        <v>330</v>
      </c>
      <c r="F1661" t="s">
        <v>3411</v>
      </c>
      <c r="G1661" s="24">
        <f t="shared" si="30"/>
        <v>0.7277538461538462</v>
      </c>
      <c r="H1661" s="24">
        <v>727.75384615384621</v>
      </c>
      <c r="I1661">
        <v>2021</v>
      </c>
    </row>
    <row r="1662" spans="1:9">
      <c r="A1662" s="3" t="s">
        <v>3851</v>
      </c>
      <c r="B1662" t="s">
        <v>2421</v>
      </c>
      <c r="C1662" t="s">
        <v>310</v>
      </c>
      <c r="D1662" t="s">
        <v>232</v>
      </c>
      <c r="E1662" t="s">
        <v>330</v>
      </c>
      <c r="F1662" t="s">
        <v>3411</v>
      </c>
      <c r="G1662" s="24">
        <f t="shared" si="30"/>
        <v>1.0308846153846154</v>
      </c>
      <c r="H1662" s="24">
        <v>1030.8846153846155</v>
      </c>
      <c r="I1662">
        <v>2021</v>
      </c>
    </row>
    <row r="1663" spans="1:9">
      <c r="A1663" s="3" t="s">
        <v>2986</v>
      </c>
      <c r="B1663" t="s">
        <v>2987</v>
      </c>
      <c r="C1663" t="s">
        <v>310</v>
      </c>
      <c r="D1663" t="s">
        <v>232</v>
      </c>
      <c r="E1663" t="s">
        <v>330</v>
      </c>
      <c r="F1663" t="s">
        <v>3557</v>
      </c>
      <c r="G1663" s="24">
        <f t="shared" si="30"/>
        <v>1.273569230769231</v>
      </c>
      <c r="H1663" s="24">
        <v>1273.5692307692309</v>
      </c>
      <c r="I1663">
        <v>2021</v>
      </c>
    </row>
    <row r="1664" spans="1:9">
      <c r="A1664" s="3" t="s">
        <v>3852</v>
      </c>
      <c r="B1664" t="s">
        <v>2422</v>
      </c>
      <c r="C1664" t="s">
        <v>310</v>
      </c>
      <c r="D1664" t="s">
        <v>232</v>
      </c>
      <c r="E1664" t="s">
        <v>330</v>
      </c>
      <c r="F1664" t="s">
        <v>3411</v>
      </c>
      <c r="G1664" s="24">
        <f t="shared" si="30"/>
        <v>1.5009923076923075</v>
      </c>
      <c r="H1664" s="24">
        <v>1500.9923076923076</v>
      </c>
      <c r="I1664">
        <v>2021</v>
      </c>
    </row>
    <row r="1665" spans="1:9">
      <c r="A1665" s="3" t="s">
        <v>3853</v>
      </c>
      <c r="B1665" t="s">
        <v>1608</v>
      </c>
      <c r="C1665" t="s">
        <v>310</v>
      </c>
      <c r="D1665" t="s">
        <v>232</v>
      </c>
      <c r="E1665" t="s">
        <v>330</v>
      </c>
      <c r="F1665" t="s">
        <v>3411</v>
      </c>
      <c r="G1665" s="24">
        <f t="shared" si="30"/>
        <v>1.5209307692307692</v>
      </c>
      <c r="H1665" s="24">
        <v>1520.9307692307691</v>
      </c>
      <c r="I1665">
        <v>2021</v>
      </c>
    </row>
    <row r="1666" spans="1:9">
      <c r="A1666" s="3" t="s">
        <v>2993</v>
      </c>
      <c r="B1666" t="s">
        <v>2422</v>
      </c>
      <c r="C1666" t="s">
        <v>310</v>
      </c>
      <c r="D1666" t="s">
        <v>232</v>
      </c>
      <c r="E1666" t="s">
        <v>330</v>
      </c>
      <c r="F1666" t="s">
        <v>3561</v>
      </c>
      <c r="G1666" s="24">
        <f t="shared" si="30"/>
        <v>1.6305230769230767</v>
      </c>
      <c r="H1666" s="24">
        <v>1630.5230769230768</v>
      </c>
      <c r="I1666">
        <v>2021</v>
      </c>
    </row>
    <row r="1667" spans="1:9">
      <c r="A1667" s="3" t="s">
        <v>2988</v>
      </c>
      <c r="B1667" t="s">
        <v>2989</v>
      </c>
      <c r="C1667" t="s">
        <v>310</v>
      </c>
      <c r="D1667" t="s">
        <v>232</v>
      </c>
      <c r="E1667" t="s">
        <v>330</v>
      </c>
      <c r="F1667" t="s">
        <v>3558</v>
      </c>
      <c r="G1667" s="24">
        <f t="shared" si="30"/>
        <v>1.7963461538461538</v>
      </c>
      <c r="H1667" s="24">
        <v>1796.3461538461538</v>
      </c>
      <c r="I1667">
        <v>2021</v>
      </c>
    </row>
    <row r="1668" spans="1:9">
      <c r="A1668" s="3" t="s">
        <v>2981</v>
      </c>
      <c r="B1668" t="s">
        <v>2982</v>
      </c>
      <c r="C1668" t="s">
        <v>310</v>
      </c>
      <c r="D1668" t="s">
        <v>232</v>
      </c>
      <c r="E1668" t="s">
        <v>330</v>
      </c>
      <c r="F1668" t="s">
        <v>3555</v>
      </c>
      <c r="G1668" s="24">
        <f t="shared" si="30"/>
        <v>2.0560153846153848</v>
      </c>
      <c r="H1668" s="24">
        <v>2056.0153846153848</v>
      </c>
      <c r="I1668">
        <v>2021</v>
      </c>
    </row>
    <row r="1669" spans="1:9">
      <c r="A1669" s="3" t="s">
        <v>2990</v>
      </c>
      <c r="B1669" t="s">
        <v>2991</v>
      </c>
      <c r="C1669" t="s">
        <v>310</v>
      </c>
      <c r="D1669" t="s">
        <v>232</v>
      </c>
      <c r="E1669" t="s">
        <v>330</v>
      </c>
      <c r="F1669" t="s">
        <v>3559</v>
      </c>
      <c r="G1669" s="24">
        <f t="shared" si="30"/>
        <v>2.4531076923076922</v>
      </c>
      <c r="H1669" s="24">
        <v>2453.1076923076921</v>
      </c>
      <c r="I1669">
        <v>2021</v>
      </c>
    </row>
    <row r="1670" spans="1:9">
      <c r="A1670" s="3" t="s">
        <v>3842</v>
      </c>
      <c r="B1670" t="s">
        <v>2123</v>
      </c>
      <c r="C1670" t="s">
        <v>310</v>
      </c>
      <c r="D1670" t="s">
        <v>232</v>
      </c>
      <c r="E1670" t="s">
        <v>330</v>
      </c>
      <c r="F1670" t="s">
        <v>3221</v>
      </c>
      <c r="G1670" s="24">
        <f t="shared" si="30"/>
        <v>3.099755</v>
      </c>
      <c r="H1670" s="24">
        <v>3099.7550000000001</v>
      </c>
      <c r="I1670">
        <v>2021</v>
      </c>
    </row>
    <row r="1671" spans="1:9">
      <c r="A1671" s="3" t="s">
        <v>2983</v>
      </c>
      <c r="B1671" t="s">
        <v>2982</v>
      </c>
      <c r="C1671" t="s">
        <v>310</v>
      </c>
      <c r="D1671" t="s">
        <v>232</v>
      </c>
      <c r="E1671" t="s">
        <v>330</v>
      </c>
      <c r="F1671" t="s">
        <v>3555</v>
      </c>
      <c r="G1671" s="24">
        <f t="shared" si="30"/>
        <v>3.2918538461538458</v>
      </c>
      <c r="H1671" s="24">
        <v>3291.853846153846</v>
      </c>
      <c r="I1671">
        <v>2021</v>
      </c>
    </row>
    <row r="1672" spans="1:9">
      <c r="A1672" s="3" t="s">
        <v>3855</v>
      </c>
      <c r="B1672" t="s">
        <v>1482</v>
      </c>
      <c r="C1672" t="s">
        <v>310</v>
      </c>
      <c r="D1672" t="s">
        <v>232</v>
      </c>
      <c r="E1672" t="s">
        <v>330</v>
      </c>
      <c r="F1672" t="s">
        <v>3500</v>
      </c>
      <c r="G1672" s="24">
        <f t="shared" si="30"/>
        <v>3.4615384615384612</v>
      </c>
      <c r="H1672" s="24">
        <v>3461.5384615384614</v>
      </c>
      <c r="I1672">
        <v>2021</v>
      </c>
    </row>
    <row r="1673" spans="1:9">
      <c r="A1673" s="3" t="s">
        <v>3004</v>
      </c>
      <c r="B1673" t="s">
        <v>3005</v>
      </c>
      <c r="C1673" t="s">
        <v>310</v>
      </c>
      <c r="D1673" t="s">
        <v>232</v>
      </c>
      <c r="E1673" t="s">
        <v>330</v>
      </c>
      <c r="F1673" t="s">
        <v>3568</v>
      </c>
      <c r="G1673" s="24">
        <f t="shared" si="30"/>
        <v>0.50905384615384608</v>
      </c>
      <c r="H1673" s="24">
        <v>509.05384615384611</v>
      </c>
      <c r="I1673">
        <v>2022</v>
      </c>
    </row>
    <row r="1674" spans="1:9">
      <c r="A1674" s="3" t="s">
        <v>2997</v>
      </c>
      <c r="B1674" t="s">
        <v>2991</v>
      </c>
      <c r="C1674" t="s">
        <v>310</v>
      </c>
      <c r="D1674" t="s">
        <v>232</v>
      </c>
      <c r="E1674" t="s">
        <v>330</v>
      </c>
      <c r="F1674" t="s">
        <v>3564</v>
      </c>
      <c r="G1674" s="24">
        <f t="shared" si="30"/>
        <v>0.63815384615384618</v>
      </c>
      <c r="H1674" s="24">
        <v>638.15384615384619</v>
      </c>
      <c r="I1674">
        <v>2022</v>
      </c>
    </row>
    <row r="1675" spans="1:9">
      <c r="A1675" s="3" t="s">
        <v>2998</v>
      </c>
      <c r="B1675" t="s">
        <v>2999</v>
      </c>
      <c r="C1675" t="s">
        <v>310</v>
      </c>
      <c r="D1675" t="s">
        <v>232</v>
      </c>
      <c r="E1675" t="s">
        <v>330</v>
      </c>
      <c r="F1675" t="s">
        <v>3565</v>
      </c>
      <c r="G1675" s="24">
        <f t="shared" si="30"/>
        <v>0.91467692307692305</v>
      </c>
      <c r="H1675" s="24">
        <v>914.676923076923</v>
      </c>
      <c r="I1675">
        <v>2022</v>
      </c>
    </row>
    <row r="1676" spans="1:9">
      <c r="A1676" s="3" t="s">
        <v>2995</v>
      </c>
      <c r="B1676" t="s">
        <v>2996</v>
      </c>
      <c r="C1676" t="s">
        <v>310</v>
      </c>
      <c r="D1676" t="s">
        <v>232</v>
      </c>
      <c r="E1676" t="s">
        <v>330</v>
      </c>
      <c r="F1676" t="s">
        <v>3563</v>
      </c>
      <c r="G1676" s="24">
        <f t="shared" si="30"/>
        <v>1.1017307692307692</v>
      </c>
      <c r="H1676" s="24">
        <v>1101.7307692307693</v>
      </c>
      <c r="I1676">
        <v>2022</v>
      </c>
    </row>
    <row r="1677" spans="1:9">
      <c r="A1677" s="3" t="s">
        <v>2994</v>
      </c>
      <c r="B1677" t="s">
        <v>2985</v>
      </c>
      <c r="C1677" t="s">
        <v>310</v>
      </c>
      <c r="D1677" t="s">
        <v>232</v>
      </c>
      <c r="E1677" t="s">
        <v>330</v>
      </c>
      <c r="F1677" t="s">
        <v>3562</v>
      </c>
      <c r="G1677" s="24">
        <f t="shared" si="30"/>
        <v>1.4299692307692307</v>
      </c>
      <c r="H1677" s="24">
        <v>1429.9692307692308</v>
      </c>
      <c r="I1677">
        <v>2022</v>
      </c>
    </row>
    <row r="1678" spans="1:9">
      <c r="A1678" s="3" t="s">
        <v>3002</v>
      </c>
      <c r="B1678" t="s">
        <v>3003</v>
      </c>
      <c r="C1678" t="s">
        <v>310</v>
      </c>
      <c r="D1678" t="s">
        <v>261</v>
      </c>
      <c r="E1678" t="s">
        <v>330</v>
      </c>
      <c r="F1678" t="s">
        <v>3567</v>
      </c>
      <c r="G1678" s="24">
        <f t="shared" si="30"/>
        <v>1.6379999999999999</v>
      </c>
      <c r="H1678" s="24">
        <v>1638</v>
      </c>
      <c r="I1678">
        <v>2022</v>
      </c>
    </row>
    <row r="1679" spans="1:9">
      <c r="A1679" s="3" t="s">
        <v>3000</v>
      </c>
      <c r="B1679" t="s">
        <v>3001</v>
      </c>
      <c r="C1679" t="s">
        <v>310</v>
      </c>
      <c r="D1679" t="s">
        <v>261</v>
      </c>
      <c r="E1679" t="s">
        <v>330</v>
      </c>
      <c r="F1679" t="s">
        <v>3566</v>
      </c>
      <c r="G1679" s="24">
        <f t="shared" si="30"/>
        <v>3.8315999999999999</v>
      </c>
      <c r="H1679" s="24">
        <v>3831.6</v>
      </c>
      <c r="I1679">
        <v>2022</v>
      </c>
    </row>
    <row r="1680" spans="1:9">
      <c r="A1680" s="3" t="s">
        <v>3904</v>
      </c>
      <c r="B1680" t="s">
        <v>3995</v>
      </c>
      <c r="C1680" t="s">
        <v>310</v>
      </c>
      <c r="D1680" t="s">
        <v>232</v>
      </c>
      <c r="E1680" t="s">
        <v>330</v>
      </c>
      <c r="F1680" t="s">
        <v>4048</v>
      </c>
      <c r="G1680" s="24">
        <f t="shared" si="30"/>
        <v>0.16209230769230767</v>
      </c>
      <c r="H1680">
        <v>162.09230769230768</v>
      </c>
      <c r="I1680">
        <v>2023</v>
      </c>
    </row>
    <row r="1681" spans="1:9">
      <c r="A1681" s="3" t="s">
        <v>3945</v>
      </c>
      <c r="B1681" t="s">
        <v>3985</v>
      </c>
      <c r="C1681" t="s">
        <v>310</v>
      </c>
      <c r="D1681" t="s">
        <v>232</v>
      </c>
      <c r="E1681" t="s">
        <v>330</v>
      </c>
      <c r="F1681" t="s">
        <v>4032</v>
      </c>
      <c r="G1681" s="24">
        <f t="shared" si="30"/>
        <v>0.1648923076923077</v>
      </c>
      <c r="H1681">
        <v>164.8923076923077</v>
      </c>
      <c r="I1681">
        <v>2023</v>
      </c>
    </row>
    <row r="1682" spans="1:9">
      <c r="A1682" s="3" t="s">
        <v>3890</v>
      </c>
      <c r="B1682" t="s">
        <v>3985</v>
      </c>
      <c r="C1682" t="s">
        <v>310</v>
      </c>
      <c r="D1682" t="s">
        <v>232</v>
      </c>
      <c r="E1682" t="s">
        <v>330</v>
      </c>
      <c r="F1682" t="s">
        <v>4032</v>
      </c>
      <c r="G1682" s="24">
        <f t="shared" si="30"/>
        <v>0.18612307692307692</v>
      </c>
      <c r="H1682">
        <v>186.12307692307692</v>
      </c>
      <c r="I1682">
        <v>2023</v>
      </c>
    </row>
    <row r="1683" spans="1:9">
      <c r="A1683" s="3" t="s">
        <v>3946</v>
      </c>
      <c r="B1683" t="s">
        <v>3985</v>
      </c>
      <c r="C1683" t="s">
        <v>310</v>
      </c>
      <c r="D1683" t="s">
        <v>232</v>
      </c>
      <c r="E1683" t="s">
        <v>330</v>
      </c>
      <c r="F1683" t="s">
        <v>4032</v>
      </c>
      <c r="G1683" s="24">
        <f t="shared" si="30"/>
        <v>0.19603076923076923</v>
      </c>
      <c r="H1683">
        <v>196.03076923076924</v>
      </c>
      <c r="I1683">
        <v>2023</v>
      </c>
    </row>
    <row r="1684" spans="1:9">
      <c r="A1684" s="3" t="s">
        <v>3907</v>
      </c>
      <c r="B1684" t="s">
        <v>2421</v>
      </c>
      <c r="C1684" t="s">
        <v>310</v>
      </c>
      <c r="D1684" t="s">
        <v>232</v>
      </c>
      <c r="E1684" t="s">
        <v>330</v>
      </c>
      <c r="F1684" t="s">
        <v>4051</v>
      </c>
      <c r="G1684" s="24">
        <f t="shared" si="30"/>
        <v>0.20125384615384614</v>
      </c>
      <c r="H1684">
        <v>201.25384615384615</v>
      </c>
      <c r="I1684">
        <v>2023</v>
      </c>
    </row>
    <row r="1685" spans="1:9">
      <c r="A1685" s="3" t="s">
        <v>3914</v>
      </c>
      <c r="B1685" t="s">
        <v>3996</v>
      </c>
      <c r="C1685" t="s">
        <v>310</v>
      </c>
      <c r="D1685" t="s">
        <v>261</v>
      </c>
      <c r="E1685" t="s">
        <v>330</v>
      </c>
      <c r="F1685" t="s">
        <v>4056</v>
      </c>
      <c r="G1685" s="24">
        <f t="shared" si="30"/>
        <v>0.20685384615384617</v>
      </c>
      <c r="H1685">
        <v>206.85384615384618</v>
      </c>
      <c r="I1685">
        <v>2023</v>
      </c>
    </row>
    <row r="1686" spans="1:9">
      <c r="A1686" s="3" t="s">
        <v>3931</v>
      </c>
      <c r="B1686" t="s">
        <v>1037</v>
      </c>
      <c r="C1686" t="s">
        <v>310</v>
      </c>
      <c r="D1686" t="s">
        <v>232</v>
      </c>
      <c r="E1686" t="s">
        <v>330</v>
      </c>
      <c r="F1686" t="s">
        <v>4045</v>
      </c>
      <c r="G1686" s="24">
        <f t="shared" si="30"/>
        <v>0.20965384615384616</v>
      </c>
      <c r="H1686">
        <v>209.65384615384616</v>
      </c>
      <c r="I1686">
        <v>2023</v>
      </c>
    </row>
    <row r="1687" spans="1:9">
      <c r="A1687" s="3" t="s">
        <v>3942</v>
      </c>
      <c r="B1687" t="s">
        <v>3985</v>
      </c>
      <c r="C1687" t="s">
        <v>310</v>
      </c>
      <c r="D1687" t="s">
        <v>232</v>
      </c>
      <c r="E1687" t="s">
        <v>330</v>
      </c>
      <c r="F1687" t="s">
        <v>4032</v>
      </c>
      <c r="G1687" s="24">
        <f t="shared" si="30"/>
        <v>0.21726153846153845</v>
      </c>
      <c r="H1687">
        <v>217.26153846153846</v>
      </c>
      <c r="I1687">
        <v>2023</v>
      </c>
    </row>
    <row r="1688" spans="1:9">
      <c r="A1688" s="3" t="s">
        <v>3953</v>
      </c>
      <c r="B1688" t="s">
        <v>3985</v>
      </c>
      <c r="C1688" t="s">
        <v>310</v>
      </c>
      <c r="D1688" t="s">
        <v>232</v>
      </c>
      <c r="E1688" t="s">
        <v>330</v>
      </c>
      <c r="F1688" t="s">
        <v>4032</v>
      </c>
      <c r="G1688" s="24">
        <f t="shared" si="30"/>
        <v>0.22716923076923076</v>
      </c>
      <c r="H1688">
        <v>227.16923076923075</v>
      </c>
      <c r="I1688">
        <v>2023</v>
      </c>
    </row>
    <row r="1689" spans="1:9">
      <c r="A1689" s="3" t="s">
        <v>3951</v>
      </c>
      <c r="B1689" t="s">
        <v>3985</v>
      </c>
      <c r="C1689" t="s">
        <v>310</v>
      </c>
      <c r="D1689" t="s">
        <v>232</v>
      </c>
      <c r="E1689" t="s">
        <v>330</v>
      </c>
      <c r="F1689" t="s">
        <v>4032</v>
      </c>
      <c r="G1689" s="24">
        <f t="shared" si="30"/>
        <v>0.24344615384615387</v>
      </c>
      <c r="H1689">
        <v>243.44615384615386</v>
      </c>
      <c r="I1689">
        <v>2023</v>
      </c>
    </row>
    <row r="1690" spans="1:9">
      <c r="A1690" s="3" t="s">
        <v>3902</v>
      </c>
      <c r="B1690" t="s">
        <v>3985</v>
      </c>
      <c r="C1690" t="s">
        <v>310</v>
      </c>
      <c r="D1690" t="s">
        <v>232</v>
      </c>
      <c r="E1690" t="s">
        <v>330</v>
      </c>
      <c r="F1690" t="s">
        <v>4032</v>
      </c>
      <c r="G1690" s="24">
        <f t="shared" si="30"/>
        <v>0.25547692307692305</v>
      </c>
      <c r="H1690">
        <v>255.47692307692307</v>
      </c>
      <c r="I1690">
        <v>2023</v>
      </c>
    </row>
    <row r="1691" spans="1:9">
      <c r="A1691" s="3" t="s">
        <v>3950</v>
      </c>
      <c r="B1691" t="s">
        <v>3985</v>
      </c>
      <c r="C1691" t="s">
        <v>310</v>
      </c>
      <c r="D1691" t="s">
        <v>232</v>
      </c>
      <c r="E1691" t="s">
        <v>330</v>
      </c>
      <c r="F1691" t="s">
        <v>4032</v>
      </c>
      <c r="G1691" s="24">
        <f t="shared" si="30"/>
        <v>0.26679999999999998</v>
      </c>
      <c r="H1691">
        <v>266.79999999999995</v>
      </c>
      <c r="I1691">
        <v>2023</v>
      </c>
    </row>
    <row r="1692" spans="1:9">
      <c r="A1692" s="3" t="s">
        <v>3954</v>
      </c>
      <c r="B1692" t="s">
        <v>3985</v>
      </c>
      <c r="C1692" t="s">
        <v>310</v>
      </c>
      <c r="D1692" t="s">
        <v>232</v>
      </c>
      <c r="E1692" t="s">
        <v>330</v>
      </c>
      <c r="F1692" t="s">
        <v>4032</v>
      </c>
      <c r="G1692" s="24">
        <f t="shared" si="30"/>
        <v>0.27316923076923078</v>
      </c>
      <c r="H1692">
        <v>273.16923076923075</v>
      </c>
      <c r="I1692">
        <v>2023</v>
      </c>
    </row>
    <row r="1693" spans="1:9">
      <c r="A1693" s="3" t="s">
        <v>3911</v>
      </c>
      <c r="B1693" t="s">
        <v>3985</v>
      </c>
      <c r="C1693" t="s">
        <v>310</v>
      </c>
      <c r="D1693" t="s">
        <v>232</v>
      </c>
      <c r="E1693" t="s">
        <v>330</v>
      </c>
      <c r="F1693" t="s">
        <v>4032</v>
      </c>
      <c r="G1693" s="24">
        <f t="shared" si="30"/>
        <v>0.28166153846153852</v>
      </c>
      <c r="H1693">
        <v>281.6615384615385</v>
      </c>
      <c r="I1693">
        <v>2023</v>
      </c>
    </row>
    <row r="1694" spans="1:9">
      <c r="A1694" s="3" t="s">
        <v>3949</v>
      </c>
      <c r="B1694" t="s">
        <v>3985</v>
      </c>
      <c r="C1694" t="s">
        <v>310</v>
      </c>
      <c r="D1694" t="s">
        <v>232</v>
      </c>
      <c r="E1694" t="s">
        <v>330</v>
      </c>
      <c r="F1694" t="s">
        <v>4032</v>
      </c>
      <c r="G1694" s="24">
        <f t="shared" si="30"/>
        <v>0.28944615384615385</v>
      </c>
      <c r="H1694">
        <v>289.44615384615383</v>
      </c>
      <c r="I1694">
        <v>2023</v>
      </c>
    </row>
    <row r="1695" spans="1:9">
      <c r="A1695" s="3" t="s">
        <v>3948</v>
      </c>
      <c r="B1695" t="s">
        <v>3985</v>
      </c>
      <c r="C1695" t="s">
        <v>310</v>
      </c>
      <c r="D1695" t="s">
        <v>232</v>
      </c>
      <c r="E1695" t="s">
        <v>330</v>
      </c>
      <c r="F1695" t="s">
        <v>4032</v>
      </c>
      <c r="G1695" s="24">
        <f t="shared" si="30"/>
        <v>0.30784615384615382</v>
      </c>
      <c r="H1695">
        <v>307.84615384615381</v>
      </c>
      <c r="I1695">
        <v>2023</v>
      </c>
    </row>
    <row r="1696" spans="1:9">
      <c r="A1696" s="3" t="s">
        <v>3938</v>
      </c>
      <c r="B1696" t="s">
        <v>4004</v>
      </c>
      <c r="C1696" t="s">
        <v>310</v>
      </c>
      <c r="D1696" t="s">
        <v>232</v>
      </c>
      <c r="E1696" t="s">
        <v>330</v>
      </c>
      <c r="F1696" t="s">
        <v>4045</v>
      </c>
      <c r="G1696" s="24">
        <f t="shared" si="30"/>
        <v>0.30890769230769227</v>
      </c>
      <c r="H1696">
        <v>308.90769230769229</v>
      </c>
      <c r="I1696">
        <v>2023</v>
      </c>
    </row>
    <row r="1697" spans="1:9">
      <c r="A1697" s="3" t="s">
        <v>3900</v>
      </c>
      <c r="B1697" t="s">
        <v>3994</v>
      </c>
      <c r="C1697" t="s">
        <v>310</v>
      </c>
      <c r="D1697" t="s">
        <v>261</v>
      </c>
      <c r="E1697" t="s">
        <v>330</v>
      </c>
      <c r="F1697" t="s">
        <v>4045</v>
      </c>
      <c r="G1697" s="24">
        <f t="shared" si="30"/>
        <v>0.31675384615384611</v>
      </c>
      <c r="H1697">
        <v>316.7538461538461</v>
      </c>
      <c r="I1697">
        <v>2023</v>
      </c>
    </row>
    <row r="1698" spans="1:9">
      <c r="A1698" s="3" t="s">
        <v>3947</v>
      </c>
      <c r="B1698" t="s">
        <v>3985</v>
      </c>
      <c r="C1698" t="s">
        <v>310</v>
      </c>
      <c r="D1698" t="s">
        <v>232</v>
      </c>
      <c r="E1698" t="s">
        <v>330</v>
      </c>
      <c r="F1698" t="s">
        <v>4032</v>
      </c>
      <c r="G1698" s="24">
        <f t="shared" si="30"/>
        <v>0.3248307692307692</v>
      </c>
      <c r="H1698">
        <v>324.83076923076919</v>
      </c>
      <c r="I1698">
        <v>2023</v>
      </c>
    </row>
    <row r="1699" spans="1:9">
      <c r="A1699" s="3" t="s">
        <v>3937</v>
      </c>
      <c r="B1699" t="s">
        <v>3987</v>
      </c>
      <c r="C1699" t="s">
        <v>310</v>
      </c>
      <c r="D1699" t="s">
        <v>261</v>
      </c>
      <c r="E1699" t="s">
        <v>330</v>
      </c>
      <c r="F1699" t="s">
        <v>4070</v>
      </c>
      <c r="G1699" s="24">
        <f t="shared" si="30"/>
        <v>0.33210000000000001</v>
      </c>
      <c r="H1699">
        <v>332.1</v>
      </c>
      <c r="I1699">
        <v>2023</v>
      </c>
    </row>
    <row r="1700" spans="1:9">
      <c r="A1700" s="3" t="s">
        <v>3917</v>
      </c>
      <c r="B1700" t="s">
        <v>3998</v>
      </c>
      <c r="C1700" t="s">
        <v>310</v>
      </c>
      <c r="D1700" t="s">
        <v>232</v>
      </c>
      <c r="E1700" t="s">
        <v>330</v>
      </c>
      <c r="F1700" t="s">
        <v>3572</v>
      </c>
      <c r="G1700" s="24">
        <f t="shared" si="30"/>
        <v>0.33425384615384612</v>
      </c>
      <c r="H1700">
        <v>334.2538461538461</v>
      </c>
      <c r="I1700">
        <v>2023</v>
      </c>
    </row>
    <row r="1701" spans="1:9">
      <c r="A1701" s="3" t="s">
        <v>3898</v>
      </c>
      <c r="B1701" t="s">
        <v>3985</v>
      </c>
      <c r="C1701" t="s">
        <v>310</v>
      </c>
      <c r="D1701" t="s">
        <v>232</v>
      </c>
      <c r="E1701" t="s">
        <v>330</v>
      </c>
      <c r="F1701" t="s">
        <v>4032</v>
      </c>
      <c r="G1701" s="24">
        <f t="shared" si="30"/>
        <v>0.34393846153846153</v>
      </c>
      <c r="H1701">
        <v>343.93846153846152</v>
      </c>
      <c r="I1701">
        <v>2023</v>
      </c>
    </row>
    <row r="1702" spans="1:9">
      <c r="A1702" s="3" t="s">
        <v>3934</v>
      </c>
      <c r="B1702" t="s">
        <v>3985</v>
      </c>
      <c r="C1702" t="s">
        <v>310</v>
      </c>
      <c r="D1702" t="s">
        <v>232</v>
      </c>
      <c r="E1702" t="s">
        <v>330</v>
      </c>
      <c r="F1702" t="s">
        <v>4032</v>
      </c>
      <c r="G1702" s="24">
        <f t="shared" si="30"/>
        <v>0.34889230769230767</v>
      </c>
      <c r="H1702">
        <v>348.89230769230767</v>
      </c>
      <c r="I1702">
        <v>2023</v>
      </c>
    </row>
    <row r="1703" spans="1:9">
      <c r="A1703" s="3" t="s">
        <v>3933</v>
      </c>
      <c r="B1703" t="s">
        <v>3985</v>
      </c>
      <c r="C1703" t="s">
        <v>310</v>
      </c>
      <c r="D1703" t="s">
        <v>232</v>
      </c>
      <c r="E1703" t="s">
        <v>330</v>
      </c>
      <c r="F1703" t="s">
        <v>4032</v>
      </c>
      <c r="G1703" s="24">
        <f t="shared" si="30"/>
        <v>0.3630461538461538</v>
      </c>
      <c r="H1703">
        <v>363.0461538461538</v>
      </c>
      <c r="I1703">
        <v>2023</v>
      </c>
    </row>
    <row r="1704" spans="1:9">
      <c r="A1704" s="3" t="s">
        <v>3928</v>
      </c>
      <c r="B1704" t="s">
        <v>4002</v>
      </c>
      <c r="C1704" t="s">
        <v>310</v>
      </c>
      <c r="D1704" t="s">
        <v>261</v>
      </c>
      <c r="E1704" t="s">
        <v>330</v>
      </c>
      <c r="F1704" t="s">
        <v>4045</v>
      </c>
      <c r="G1704" s="24">
        <f t="shared" si="30"/>
        <v>0.36761538461538457</v>
      </c>
      <c r="H1704">
        <v>367.61538461538458</v>
      </c>
      <c r="I1704">
        <v>2023</v>
      </c>
    </row>
    <row r="1705" spans="1:9">
      <c r="A1705" s="3" t="s">
        <v>3922</v>
      </c>
      <c r="B1705" t="s">
        <v>2421</v>
      </c>
      <c r="C1705" t="s">
        <v>310</v>
      </c>
      <c r="D1705" t="s">
        <v>232</v>
      </c>
      <c r="E1705" t="s">
        <v>330</v>
      </c>
      <c r="F1705" t="s">
        <v>4062</v>
      </c>
      <c r="G1705" s="24">
        <f t="shared" si="30"/>
        <v>0.37291538461538459</v>
      </c>
      <c r="H1705">
        <v>372.9153846153846</v>
      </c>
      <c r="I1705">
        <v>2023</v>
      </c>
    </row>
    <row r="1706" spans="1:9">
      <c r="A1706" s="3" t="s">
        <v>3944</v>
      </c>
      <c r="B1706" t="s">
        <v>3985</v>
      </c>
      <c r="C1706" t="s">
        <v>310</v>
      </c>
      <c r="D1706" t="s">
        <v>232</v>
      </c>
      <c r="E1706" t="s">
        <v>330</v>
      </c>
      <c r="F1706" t="s">
        <v>4032</v>
      </c>
      <c r="G1706" s="24">
        <f t="shared" si="30"/>
        <v>0.39489230769230765</v>
      </c>
      <c r="H1706">
        <v>394.89230769230767</v>
      </c>
      <c r="I1706">
        <v>2023</v>
      </c>
    </row>
    <row r="1707" spans="1:9">
      <c r="A1707" s="3" t="s">
        <v>3957</v>
      </c>
      <c r="B1707" t="s">
        <v>2840</v>
      </c>
      <c r="C1707" t="s">
        <v>310</v>
      </c>
      <c r="D1707" t="s">
        <v>261</v>
      </c>
      <c r="E1707" t="s">
        <v>330</v>
      </c>
      <c r="F1707" t="s">
        <v>4073</v>
      </c>
      <c r="G1707" s="24">
        <f t="shared" si="30"/>
        <v>0.39655384615384609</v>
      </c>
      <c r="H1707">
        <v>396.55384615384611</v>
      </c>
      <c r="I1707">
        <v>2023</v>
      </c>
    </row>
    <row r="1708" spans="1:9">
      <c r="A1708" s="3" t="s">
        <v>3903</v>
      </c>
      <c r="B1708" t="s">
        <v>2840</v>
      </c>
      <c r="C1708" t="s">
        <v>310</v>
      </c>
      <c r="D1708" t="s">
        <v>261</v>
      </c>
      <c r="E1708" t="s">
        <v>330</v>
      </c>
      <c r="F1708" t="s">
        <v>4047</v>
      </c>
      <c r="G1708" s="24">
        <f t="shared" si="30"/>
        <v>0.4126538461538462</v>
      </c>
      <c r="H1708">
        <v>412.65384615384619</v>
      </c>
      <c r="I1708">
        <v>2023</v>
      </c>
    </row>
    <row r="1709" spans="1:9">
      <c r="A1709" s="3" t="s">
        <v>3011</v>
      </c>
      <c r="B1709" t="s">
        <v>3012</v>
      </c>
      <c r="C1709" t="s">
        <v>310</v>
      </c>
      <c r="D1709" t="s">
        <v>261</v>
      </c>
      <c r="E1709" t="s">
        <v>330</v>
      </c>
      <c r="F1709" t="s">
        <v>3572</v>
      </c>
      <c r="G1709" s="24">
        <f t="shared" si="30"/>
        <v>0.41372307692307692</v>
      </c>
      <c r="H1709">
        <v>413.72307692307692</v>
      </c>
      <c r="I1709">
        <v>2023</v>
      </c>
    </row>
    <row r="1710" spans="1:9">
      <c r="A1710" s="3" t="s">
        <v>3915</v>
      </c>
      <c r="B1710" t="s">
        <v>2423</v>
      </c>
      <c r="C1710" t="s">
        <v>310</v>
      </c>
      <c r="D1710" t="s">
        <v>232</v>
      </c>
      <c r="E1710" t="s">
        <v>330</v>
      </c>
      <c r="F1710" t="s">
        <v>4057</v>
      </c>
      <c r="G1710" s="24">
        <f t="shared" si="30"/>
        <v>0.42140000000000005</v>
      </c>
      <c r="H1710">
        <v>421.40000000000003</v>
      </c>
      <c r="I1710">
        <v>2023</v>
      </c>
    </row>
    <row r="1711" spans="1:9">
      <c r="A1711" s="3" t="s">
        <v>3889</v>
      </c>
      <c r="B1711" t="s">
        <v>2421</v>
      </c>
      <c r="C1711" t="s">
        <v>310</v>
      </c>
      <c r="D1711" t="s">
        <v>232</v>
      </c>
      <c r="E1711" t="s">
        <v>330</v>
      </c>
      <c r="F1711" t="s">
        <v>4037</v>
      </c>
      <c r="G1711" s="24">
        <f t="shared" si="30"/>
        <v>0.42766153846153848</v>
      </c>
      <c r="H1711">
        <v>427.6615384615385</v>
      </c>
      <c r="I1711">
        <v>2023</v>
      </c>
    </row>
    <row r="1712" spans="1:9">
      <c r="A1712" s="3" t="s">
        <v>3884</v>
      </c>
      <c r="B1712" t="s">
        <v>3985</v>
      </c>
      <c r="C1712" t="s">
        <v>310</v>
      </c>
      <c r="D1712" t="s">
        <v>232</v>
      </c>
      <c r="E1712" t="s">
        <v>330</v>
      </c>
      <c r="F1712" t="s">
        <v>4032</v>
      </c>
      <c r="G1712" s="24">
        <f t="shared" si="30"/>
        <v>0.45433846153846152</v>
      </c>
      <c r="H1712">
        <v>454.3384615384615</v>
      </c>
      <c r="I1712">
        <v>2023</v>
      </c>
    </row>
    <row r="1713" spans="1:9">
      <c r="A1713" s="3" t="s">
        <v>3909</v>
      </c>
      <c r="B1713" t="s">
        <v>3988</v>
      </c>
      <c r="C1713" t="s">
        <v>310</v>
      </c>
      <c r="D1713" t="s">
        <v>261</v>
      </c>
      <c r="E1713" t="s">
        <v>330</v>
      </c>
      <c r="F1713" t="s">
        <v>4053</v>
      </c>
      <c r="G1713" s="24">
        <f t="shared" si="30"/>
        <v>0.46929230769230768</v>
      </c>
      <c r="H1713">
        <v>469.2923076923077</v>
      </c>
      <c r="I1713">
        <v>2023</v>
      </c>
    </row>
    <row r="1714" spans="1:9">
      <c r="A1714" s="3" t="s">
        <v>3958</v>
      </c>
      <c r="B1714" t="s">
        <v>3985</v>
      </c>
      <c r="C1714" t="s">
        <v>310</v>
      </c>
      <c r="D1714" t="s">
        <v>232</v>
      </c>
      <c r="E1714" t="s">
        <v>330</v>
      </c>
      <c r="G1714" s="24">
        <f t="shared" si="30"/>
        <v>0.47838461538461535</v>
      </c>
      <c r="H1714">
        <v>478.38461538461536</v>
      </c>
      <c r="I1714">
        <v>2023</v>
      </c>
    </row>
    <row r="1715" spans="1:9">
      <c r="A1715" s="3" t="s">
        <v>3955</v>
      </c>
      <c r="B1715" t="s">
        <v>2421</v>
      </c>
      <c r="C1715" t="s">
        <v>310</v>
      </c>
      <c r="D1715" t="s">
        <v>232</v>
      </c>
      <c r="E1715" t="s">
        <v>330</v>
      </c>
      <c r="F1715" t="s">
        <v>4051</v>
      </c>
      <c r="G1715" s="24">
        <f t="shared" si="30"/>
        <v>0.49347692307692309</v>
      </c>
      <c r="H1715">
        <v>493.47692307692307</v>
      </c>
      <c r="I1715">
        <v>2023</v>
      </c>
    </row>
    <row r="1716" spans="1:9">
      <c r="A1716" s="3" t="s">
        <v>3956</v>
      </c>
      <c r="B1716" t="s">
        <v>3984</v>
      </c>
      <c r="C1716" t="s">
        <v>310</v>
      </c>
      <c r="D1716" t="s">
        <v>232</v>
      </c>
      <c r="E1716" t="s">
        <v>330</v>
      </c>
      <c r="F1716" t="s">
        <v>4072</v>
      </c>
      <c r="G1716" s="24">
        <f t="shared" si="30"/>
        <v>0.53059999999999996</v>
      </c>
      <c r="H1716">
        <v>530.59999999999991</v>
      </c>
      <c r="I1716">
        <v>2023</v>
      </c>
    </row>
    <row r="1717" spans="1:9">
      <c r="A1717" s="3" t="s">
        <v>3008</v>
      </c>
      <c r="B1717" t="s">
        <v>3009</v>
      </c>
      <c r="C1717" t="s">
        <v>310</v>
      </c>
      <c r="D1717" t="s">
        <v>232</v>
      </c>
      <c r="E1717" t="s">
        <v>330</v>
      </c>
      <c r="F1717" t="s">
        <v>3570</v>
      </c>
      <c r="G1717" s="24">
        <f t="shared" si="30"/>
        <v>0.53522307692307691</v>
      </c>
      <c r="H1717">
        <v>535.22307692307686</v>
      </c>
      <c r="I1717">
        <v>2023</v>
      </c>
    </row>
    <row r="1718" spans="1:9">
      <c r="A1718" s="3" t="s">
        <v>3006</v>
      </c>
      <c r="B1718" t="s">
        <v>3007</v>
      </c>
      <c r="C1718" t="s">
        <v>310</v>
      </c>
      <c r="D1718" t="s">
        <v>232</v>
      </c>
      <c r="E1718" t="s">
        <v>330</v>
      </c>
      <c r="F1718" t="s">
        <v>3569</v>
      </c>
      <c r="G1718" s="24">
        <f t="shared" si="30"/>
        <v>0.53646923076923081</v>
      </c>
      <c r="H1718" s="24">
        <v>536.46923076923076</v>
      </c>
      <c r="I1718">
        <v>2023</v>
      </c>
    </row>
    <row r="1719" spans="1:9">
      <c r="A1719" s="3" t="s">
        <v>3936</v>
      </c>
      <c r="B1719" t="s">
        <v>2840</v>
      </c>
      <c r="C1719" t="s">
        <v>310</v>
      </c>
      <c r="D1719" t="s">
        <v>261</v>
      </c>
      <c r="E1719" t="s">
        <v>330</v>
      </c>
      <c r="F1719" t="s">
        <v>4069</v>
      </c>
      <c r="G1719" s="24">
        <f t="shared" si="30"/>
        <v>0.54880000000000007</v>
      </c>
      <c r="H1719">
        <v>548.80000000000007</v>
      </c>
      <c r="I1719">
        <v>2023</v>
      </c>
    </row>
    <row r="1720" spans="1:9">
      <c r="A1720" s="3" t="s">
        <v>3924</v>
      </c>
      <c r="B1720" t="s">
        <v>4001</v>
      </c>
      <c r="C1720" t="s">
        <v>310</v>
      </c>
      <c r="D1720" t="s">
        <v>232</v>
      </c>
      <c r="E1720" t="s">
        <v>330</v>
      </c>
      <c r="F1720" t="s">
        <v>4064</v>
      </c>
      <c r="G1720" s="24">
        <f t="shared" si="30"/>
        <v>0.57009230769230768</v>
      </c>
      <c r="H1720">
        <v>570.09230769230771</v>
      </c>
      <c r="I1720">
        <v>2023</v>
      </c>
    </row>
    <row r="1721" spans="1:9">
      <c r="A1721" s="3" t="s">
        <v>3896</v>
      </c>
      <c r="B1721" t="s">
        <v>3012</v>
      </c>
      <c r="C1721" t="s">
        <v>310</v>
      </c>
      <c r="D1721" t="s">
        <v>261</v>
      </c>
      <c r="E1721" t="s">
        <v>330</v>
      </c>
      <c r="F1721" t="s">
        <v>4043</v>
      </c>
      <c r="G1721" s="24">
        <f t="shared" si="30"/>
        <v>0.57295384615384615</v>
      </c>
      <c r="H1721">
        <v>572.95384615384614</v>
      </c>
      <c r="I1721">
        <v>2023</v>
      </c>
    </row>
    <row r="1722" spans="1:9">
      <c r="A1722" s="3" t="s">
        <v>3908</v>
      </c>
      <c r="B1722" t="s">
        <v>3996</v>
      </c>
      <c r="C1722" t="s">
        <v>310</v>
      </c>
      <c r="D1722" t="s">
        <v>261</v>
      </c>
      <c r="E1722" t="s">
        <v>330</v>
      </c>
      <c r="F1722" t="s">
        <v>4052</v>
      </c>
      <c r="G1722" s="24">
        <f t="shared" si="30"/>
        <v>0.57778461538461534</v>
      </c>
      <c r="H1722">
        <v>577.78461538461534</v>
      </c>
      <c r="I1722">
        <v>2023</v>
      </c>
    </row>
    <row r="1723" spans="1:9">
      <c r="A1723" s="3" t="s">
        <v>3952</v>
      </c>
      <c r="B1723" t="s">
        <v>3985</v>
      </c>
      <c r="C1723" t="s">
        <v>310</v>
      </c>
      <c r="D1723" t="s">
        <v>232</v>
      </c>
      <c r="E1723" t="s">
        <v>330</v>
      </c>
      <c r="F1723" t="s">
        <v>4032</v>
      </c>
      <c r="G1723" s="24">
        <f t="shared" ref="G1723:G1786" si="31">H1723/1000</f>
        <v>0.5781846153846153</v>
      </c>
      <c r="H1723">
        <v>578.18461538461531</v>
      </c>
      <c r="I1723">
        <v>2023</v>
      </c>
    </row>
    <row r="1724" spans="1:9">
      <c r="A1724" s="3" t="s">
        <v>3941</v>
      </c>
      <c r="B1724" t="s">
        <v>2421</v>
      </c>
      <c r="C1724" t="s">
        <v>310</v>
      </c>
      <c r="D1724" t="s">
        <v>232</v>
      </c>
      <c r="E1724" t="s">
        <v>330</v>
      </c>
      <c r="F1724" t="s">
        <v>4031</v>
      </c>
      <c r="G1724" s="24">
        <f t="shared" si="31"/>
        <v>0.58455384615384609</v>
      </c>
      <c r="H1724">
        <v>584.55384615384605</v>
      </c>
      <c r="I1724">
        <v>2023</v>
      </c>
    </row>
    <row r="1725" spans="1:9">
      <c r="A1725" s="3" t="s">
        <v>3892</v>
      </c>
      <c r="B1725" t="s">
        <v>2985</v>
      </c>
      <c r="C1725" t="s">
        <v>310</v>
      </c>
      <c r="D1725" t="s">
        <v>232</v>
      </c>
      <c r="E1725" t="s">
        <v>330</v>
      </c>
      <c r="F1725" t="s">
        <v>4039</v>
      </c>
      <c r="G1725" s="24">
        <f t="shared" si="31"/>
        <v>0.59210000000000007</v>
      </c>
      <c r="H1725">
        <v>592.1</v>
      </c>
      <c r="I1725">
        <v>2023</v>
      </c>
    </row>
    <row r="1726" spans="1:9">
      <c r="A1726" s="3" t="s">
        <v>3925</v>
      </c>
      <c r="B1726" t="s">
        <v>3985</v>
      </c>
      <c r="C1726" t="s">
        <v>310</v>
      </c>
      <c r="D1726" t="s">
        <v>232</v>
      </c>
      <c r="E1726" t="s">
        <v>330</v>
      </c>
      <c r="G1726" s="24">
        <f t="shared" si="31"/>
        <v>0.60230769230769221</v>
      </c>
      <c r="H1726">
        <v>602.30769230769226</v>
      </c>
      <c r="I1726">
        <v>2023</v>
      </c>
    </row>
    <row r="1727" spans="1:9">
      <c r="A1727" s="3" t="s">
        <v>3930</v>
      </c>
      <c r="B1727" t="s">
        <v>4003</v>
      </c>
      <c r="C1727" t="s">
        <v>310</v>
      </c>
      <c r="D1727" t="s">
        <v>261</v>
      </c>
      <c r="E1727" t="s">
        <v>330</v>
      </c>
      <c r="F1727" t="s">
        <v>4067</v>
      </c>
      <c r="G1727" s="24">
        <f t="shared" si="31"/>
        <v>0.61529999999999996</v>
      </c>
      <c r="H1727">
        <v>615.29999999999995</v>
      </c>
      <c r="I1727">
        <v>2023</v>
      </c>
    </row>
    <row r="1728" spans="1:9">
      <c r="A1728" s="3" t="s">
        <v>3916</v>
      </c>
      <c r="B1728" t="s">
        <v>2840</v>
      </c>
      <c r="C1728" t="s">
        <v>310</v>
      </c>
      <c r="D1728" t="s">
        <v>261</v>
      </c>
      <c r="E1728" t="s">
        <v>330</v>
      </c>
      <c r="F1728" t="s">
        <v>4058</v>
      </c>
      <c r="G1728" s="24">
        <f t="shared" si="31"/>
        <v>0.62837692307692306</v>
      </c>
      <c r="H1728">
        <v>628.37692307692305</v>
      </c>
      <c r="I1728">
        <v>2023</v>
      </c>
    </row>
    <row r="1729" spans="1:9">
      <c r="A1729" s="3" t="s">
        <v>3918</v>
      </c>
      <c r="B1729" t="s">
        <v>1482</v>
      </c>
      <c r="C1729" t="s">
        <v>310</v>
      </c>
      <c r="D1729" t="s">
        <v>232</v>
      </c>
      <c r="E1729" t="s">
        <v>330</v>
      </c>
      <c r="F1729" t="s">
        <v>4045</v>
      </c>
      <c r="G1729" s="24">
        <f t="shared" si="31"/>
        <v>0.67822307692307693</v>
      </c>
      <c r="H1729">
        <v>678.22307692307697</v>
      </c>
      <c r="I1729">
        <v>2023</v>
      </c>
    </row>
    <row r="1730" spans="1:9">
      <c r="A1730" s="3" t="s">
        <v>3905</v>
      </c>
      <c r="B1730" t="s">
        <v>3995</v>
      </c>
      <c r="C1730" t="s">
        <v>310</v>
      </c>
      <c r="D1730" t="s">
        <v>232</v>
      </c>
      <c r="E1730" t="s">
        <v>330</v>
      </c>
      <c r="F1730" t="s">
        <v>4049</v>
      </c>
      <c r="G1730" s="24">
        <f t="shared" si="31"/>
        <v>0.68400000000000005</v>
      </c>
      <c r="H1730">
        <v>684</v>
      </c>
      <c r="I1730">
        <v>2023</v>
      </c>
    </row>
    <row r="1731" spans="1:9">
      <c r="A1731" s="3" t="s">
        <v>3891</v>
      </c>
      <c r="B1731" t="s">
        <v>3989</v>
      </c>
      <c r="C1731" t="s">
        <v>310</v>
      </c>
      <c r="D1731" t="s">
        <v>232</v>
      </c>
      <c r="E1731" t="s">
        <v>330</v>
      </c>
      <c r="F1731" t="s">
        <v>4038</v>
      </c>
      <c r="G1731" s="24">
        <f t="shared" si="31"/>
        <v>0.69510000000000005</v>
      </c>
      <c r="H1731">
        <v>695.1</v>
      </c>
      <c r="I1731">
        <v>2023</v>
      </c>
    </row>
    <row r="1732" spans="1:9">
      <c r="A1732" s="3" t="s">
        <v>3920</v>
      </c>
      <c r="B1732" t="s">
        <v>4000</v>
      </c>
      <c r="C1732" t="s">
        <v>310</v>
      </c>
      <c r="D1732" t="s">
        <v>232</v>
      </c>
      <c r="E1732" t="s">
        <v>330</v>
      </c>
      <c r="F1732" t="s">
        <v>4060</v>
      </c>
      <c r="G1732" s="24">
        <f t="shared" si="31"/>
        <v>0.72657692307692301</v>
      </c>
      <c r="H1732">
        <v>726.57692307692298</v>
      </c>
      <c r="I1732">
        <v>2023</v>
      </c>
    </row>
    <row r="1733" spans="1:9">
      <c r="A1733" s="3" t="s">
        <v>3906</v>
      </c>
      <c r="B1733" t="s">
        <v>2985</v>
      </c>
      <c r="C1733" t="s">
        <v>310</v>
      </c>
      <c r="D1733" t="s">
        <v>232</v>
      </c>
      <c r="E1733" t="s">
        <v>330</v>
      </c>
      <c r="F1733" t="s">
        <v>4050</v>
      </c>
      <c r="G1733" s="24">
        <f t="shared" si="31"/>
        <v>0.73460000000000003</v>
      </c>
      <c r="H1733">
        <v>734.6</v>
      </c>
      <c r="I1733">
        <v>2023</v>
      </c>
    </row>
    <row r="1734" spans="1:9">
      <c r="A1734" s="3" t="s">
        <v>3929</v>
      </c>
      <c r="B1734" t="s">
        <v>2840</v>
      </c>
      <c r="C1734" t="s">
        <v>310</v>
      </c>
      <c r="D1734" t="s">
        <v>261</v>
      </c>
      <c r="E1734" t="s">
        <v>330</v>
      </c>
      <c r="F1734" t="s">
        <v>4066</v>
      </c>
      <c r="G1734" s="24">
        <f t="shared" si="31"/>
        <v>0.75775384615384622</v>
      </c>
      <c r="H1734">
        <v>757.75384615384621</v>
      </c>
      <c r="I1734">
        <v>2023</v>
      </c>
    </row>
    <row r="1735" spans="1:9">
      <c r="A1735" s="3" t="s">
        <v>3940</v>
      </c>
      <c r="B1735" t="s">
        <v>3995</v>
      </c>
      <c r="C1735" t="s">
        <v>310</v>
      </c>
      <c r="D1735" t="s">
        <v>232</v>
      </c>
      <c r="E1735" t="s">
        <v>330</v>
      </c>
      <c r="F1735" t="s">
        <v>4048</v>
      </c>
      <c r="G1735" s="24">
        <f t="shared" si="31"/>
        <v>0.75913846153846143</v>
      </c>
      <c r="H1735">
        <v>759.13846153846146</v>
      </c>
      <c r="I1735">
        <v>2023</v>
      </c>
    </row>
    <row r="1736" spans="1:9">
      <c r="A1736" s="3" t="s">
        <v>3901</v>
      </c>
      <c r="B1736" t="s">
        <v>2985</v>
      </c>
      <c r="C1736" t="s">
        <v>310</v>
      </c>
      <c r="D1736" t="s">
        <v>232</v>
      </c>
      <c r="E1736" t="s">
        <v>330</v>
      </c>
      <c r="F1736" t="s">
        <v>4046</v>
      </c>
      <c r="G1736" s="24">
        <f t="shared" si="31"/>
        <v>0.76840769230769224</v>
      </c>
      <c r="H1736">
        <v>768.40769230769229</v>
      </c>
      <c r="I1736">
        <v>2023</v>
      </c>
    </row>
    <row r="1737" spans="1:9">
      <c r="A1737" s="3" t="s">
        <v>3939</v>
      </c>
      <c r="B1737" t="s">
        <v>3986</v>
      </c>
      <c r="C1737" t="s">
        <v>310</v>
      </c>
      <c r="D1737" t="s">
        <v>232</v>
      </c>
      <c r="E1737" t="s">
        <v>330</v>
      </c>
      <c r="F1737" t="s">
        <v>4071</v>
      </c>
      <c r="G1737" s="24">
        <f t="shared" si="31"/>
        <v>0.82246153846153847</v>
      </c>
      <c r="H1737">
        <v>822.46153846153845</v>
      </c>
      <c r="I1737">
        <v>2023</v>
      </c>
    </row>
    <row r="1738" spans="1:9">
      <c r="A1738" s="3" t="s">
        <v>3886</v>
      </c>
      <c r="B1738" t="s">
        <v>3986</v>
      </c>
      <c r="C1738" t="s">
        <v>310</v>
      </c>
      <c r="D1738" t="s">
        <v>232</v>
      </c>
      <c r="E1738" t="s">
        <v>330</v>
      </c>
      <c r="F1738" t="s">
        <v>4034</v>
      </c>
      <c r="G1738" s="24">
        <f t="shared" si="31"/>
        <v>0.83741538461538467</v>
      </c>
      <c r="H1738">
        <v>837.41538461538471</v>
      </c>
      <c r="I1738">
        <v>2023</v>
      </c>
    </row>
    <row r="1739" spans="1:9">
      <c r="A1739" s="3" t="s">
        <v>3894</v>
      </c>
      <c r="B1739" t="s">
        <v>3991</v>
      </c>
      <c r="C1739" t="s">
        <v>310</v>
      </c>
      <c r="D1739" t="s">
        <v>232</v>
      </c>
      <c r="E1739" t="s">
        <v>330</v>
      </c>
      <c r="F1739" t="s">
        <v>4041</v>
      </c>
      <c r="G1739" s="24">
        <f t="shared" si="31"/>
        <v>0.85070769230769239</v>
      </c>
      <c r="H1739">
        <v>850.70769230769235</v>
      </c>
      <c r="I1739">
        <v>2023</v>
      </c>
    </row>
    <row r="1740" spans="1:9">
      <c r="A1740" s="3" t="s">
        <v>3010</v>
      </c>
      <c r="B1740" t="s">
        <v>3009</v>
      </c>
      <c r="C1740" t="s">
        <v>310</v>
      </c>
      <c r="D1740" t="s">
        <v>232</v>
      </c>
      <c r="E1740" t="s">
        <v>330</v>
      </c>
      <c r="F1740" t="s">
        <v>3571</v>
      </c>
      <c r="G1740" s="24">
        <f t="shared" si="31"/>
        <v>0.85361538461538466</v>
      </c>
      <c r="H1740">
        <v>853.61538461538464</v>
      </c>
      <c r="I1740">
        <v>2023</v>
      </c>
    </row>
    <row r="1741" spans="1:9">
      <c r="A1741" s="3" t="s">
        <v>3912</v>
      </c>
      <c r="B1741" t="s">
        <v>3997</v>
      </c>
      <c r="C1741" t="s">
        <v>310</v>
      </c>
      <c r="D1741" t="s">
        <v>232</v>
      </c>
      <c r="E1741" t="s">
        <v>330</v>
      </c>
      <c r="F1741" t="s">
        <v>4045</v>
      </c>
      <c r="G1741" s="24">
        <f t="shared" si="31"/>
        <v>0.93799999999999994</v>
      </c>
      <c r="H1741">
        <v>938</v>
      </c>
      <c r="I1741">
        <v>2023</v>
      </c>
    </row>
    <row r="1742" spans="1:9">
      <c r="A1742" s="3" t="s">
        <v>3932</v>
      </c>
      <c r="B1742" t="s">
        <v>2245</v>
      </c>
      <c r="C1742" t="s">
        <v>310</v>
      </c>
      <c r="D1742" t="s">
        <v>232</v>
      </c>
      <c r="E1742" t="s">
        <v>330</v>
      </c>
      <c r="G1742" s="24">
        <f t="shared" si="31"/>
        <v>0.97476923076923072</v>
      </c>
      <c r="H1742">
        <v>974.76923076923072</v>
      </c>
      <c r="I1742">
        <v>2023</v>
      </c>
    </row>
    <row r="1743" spans="1:9">
      <c r="A1743" s="3" t="s">
        <v>3935</v>
      </c>
      <c r="B1743" t="s">
        <v>2840</v>
      </c>
      <c r="C1743" t="s">
        <v>310</v>
      </c>
      <c r="D1743" t="s">
        <v>261</v>
      </c>
      <c r="E1743" t="s">
        <v>330</v>
      </c>
      <c r="F1743" t="s">
        <v>4068</v>
      </c>
      <c r="G1743" s="24">
        <f t="shared" si="31"/>
        <v>1.1838461538461538</v>
      </c>
      <c r="H1743">
        <v>1183.8461538461538</v>
      </c>
      <c r="I1743">
        <v>2023</v>
      </c>
    </row>
    <row r="1744" spans="1:9">
      <c r="A1744" s="3" t="s">
        <v>3919</v>
      </c>
      <c r="B1744" t="s">
        <v>3999</v>
      </c>
      <c r="C1744" t="s">
        <v>310</v>
      </c>
      <c r="D1744" t="s">
        <v>232</v>
      </c>
      <c r="E1744" t="s">
        <v>330</v>
      </c>
      <c r="F1744" t="s">
        <v>4059</v>
      </c>
      <c r="G1744" s="24">
        <f t="shared" si="31"/>
        <v>1.2284999999999999</v>
      </c>
      <c r="H1744">
        <v>1228.5</v>
      </c>
      <c r="I1744">
        <v>2023</v>
      </c>
    </row>
    <row r="1745" spans="1:9">
      <c r="A1745" s="3" t="s">
        <v>3921</v>
      </c>
      <c r="B1745" t="s">
        <v>3985</v>
      </c>
      <c r="C1745" t="s">
        <v>310</v>
      </c>
      <c r="D1745" t="s">
        <v>232</v>
      </c>
      <c r="E1745" t="s">
        <v>330</v>
      </c>
      <c r="F1745" t="s">
        <v>4061</v>
      </c>
      <c r="G1745" s="24">
        <f t="shared" si="31"/>
        <v>1.2760384615384615</v>
      </c>
      <c r="H1745">
        <v>1276.0384615384614</v>
      </c>
      <c r="I1745">
        <v>2023</v>
      </c>
    </row>
    <row r="1746" spans="1:9">
      <c r="A1746" s="3" t="s">
        <v>3927</v>
      </c>
      <c r="B1746" t="s">
        <v>2401</v>
      </c>
      <c r="C1746" t="s">
        <v>310</v>
      </c>
      <c r="D1746" t="s">
        <v>232</v>
      </c>
      <c r="E1746" t="s">
        <v>330</v>
      </c>
      <c r="F1746" t="s">
        <v>4065</v>
      </c>
      <c r="G1746" s="24">
        <f t="shared" si="31"/>
        <v>1.3152000000000001</v>
      </c>
      <c r="H1746">
        <v>1315.2</v>
      </c>
      <c r="I1746">
        <v>2023</v>
      </c>
    </row>
    <row r="1747" spans="1:9">
      <c r="A1747" s="3" t="s">
        <v>3895</v>
      </c>
      <c r="B1747" t="s">
        <v>3992</v>
      </c>
      <c r="C1747" t="s">
        <v>310</v>
      </c>
      <c r="D1747" t="s">
        <v>232</v>
      </c>
      <c r="E1747" t="s">
        <v>330</v>
      </c>
      <c r="F1747" t="s">
        <v>4042</v>
      </c>
      <c r="G1747" s="24">
        <f t="shared" si="31"/>
        <v>1.3436538461538461</v>
      </c>
      <c r="H1747">
        <v>1343.6538461538462</v>
      </c>
      <c r="I1747">
        <v>2023</v>
      </c>
    </row>
    <row r="1748" spans="1:9">
      <c r="A1748" s="3" t="s">
        <v>3899</v>
      </c>
      <c r="B1748" t="s">
        <v>3993</v>
      </c>
      <c r="C1748" t="s">
        <v>310</v>
      </c>
      <c r="D1748" t="s">
        <v>4016</v>
      </c>
      <c r="E1748" t="s">
        <v>330</v>
      </c>
      <c r="F1748" t="s">
        <v>4044</v>
      </c>
      <c r="G1748" s="24">
        <f t="shared" si="31"/>
        <v>1.5419076923076922</v>
      </c>
      <c r="H1748">
        <v>1541.9076923076923</v>
      </c>
      <c r="I1748">
        <v>2023</v>
      </c>
    </row>
    <row r="1749" spans="1:9">
      <c r="A1749" s="3" t="s">
        <v>3913</v>
      </c>
      <c r="B1749" t="s">
        <v>2421</v>
      </c>
      <c r="C1749" t="s">
        <v>310</v>
      </c>
      <c r="D1749" t="s">
        <v>232</v>
      </c>
      <c r="E1749" t="s">
        <v>330</v>
      </c>
      <c r="F1749" t="s">
        <v>4055</v>
      </c>
      <c r="G1749" s="24">
        <f t="shared" si="31"/>
        <v>1.7303999999999999</v>
      </c>
      <c r="H1749">
        <v>1730.3999999999999</v>
      </c>
      <c r="I1749">
        <v>2023</v>
      </c>
    </row>
    <row r="1750" spans="1:9">
      <c r="A1750" s="3" t="s">
        <v>3888</v>
      </c>
      <c r="B1750" t="s">
        <v>3988</v>
      </c>
      <c r="C1750" t="s">
        <v>310</v>
      </c>
      <c r="D1750" t="s">
        <v>261</v>
      </c>
      <c r="E1750" t="s">
        <v>330</v>
      </c>
      <c r="F1750" t="s">
        <v>4036</v>
      </c>
      <c r="G1750" s="24">
        <f t="shared" si="31"/>
        <v>2.1436999999999999</v>
      </c>
      <c r="H1750">
        <v>2143.6999999999998</v>
      </c>
      <c r="I1750">
        <v>2023</v>
      </c>
    </row>
    <row r="1751" spans="1:9">
      <c r="A1751" s="3" t="s">
        <v>3883</v>
      </c>
      <c r="B1751" t="s">
        <v>3984</v>
      </c>
      <c r="C1751" t="s">
        <v>310</v>
      </c>
      <c r="D1751" t="s">
        <v>232</v>
      </c>
      <c r="E1751" t="s">
        <v>330</v>
      </c>
      <c r="F1751" t="s">
        <v>4031</v>
      </c>
      <c r="G1751" s="24">
        <f t="shared" si="31"/>
        <v>2.2596615384615384</v>
      </c>
      <c r="H1751">
        <v>2259.6615384615384</v>
      </c>
      <c r="I1751">
        <v>2023</v>
      </c>
    </row>
    <row r="1752" spans="1:9">
      <c r="A1752" s="3" t="s">
        <v>3943</v>
      </c>
      <c r="B1752" t="s">
        <v>2999</v>
      </c>
      <c r="C1752" t="s">
        <v>310</v>
      </c>
      <c r="D1752" t="s">
        <v>232</v>
      </c>
      <c r="E1752" t="s">
        <v>330</v>
      </c>
      <c r="F1752" t="s">
        <v>4031</v>
      </c>
      <c r="G1752" s="24">
        <f t="shared" si="31"/>
        <v>2.2600153846153845</v>
      </c>
      <c r="H1752">
        <v>2260.0153846153844</v>
      </c>
      <c r="I1752">
        <v>2023</v>
      </c>
    </row>
    <row r="1753" spans="1:9">
      <c r="A1753" s="3" t="s">
        <v>3926</v>
      </c>
      <c r="B1753" t="s">
        <v>3984</v>
      </c>
      <c r="C1753" t="s">
        <v>310</v>
      </c>
      <c r="D1753" t="s">
        <v>232</v>
      </c>
      <c r="E1753" t="s">
        <v>330</v>
      </c>
      <c r="G1753" s="24">
        <f t="shared" si="31"/>
        <v>2.8533461538461538</v>
      </c>
      <c r="H1753">
        <v>2853.3461538461538</v>
      </c>
      <c r="I1753">
        <v>2023</v>
      </c>
    </row>
    <row r="1754" spans="1:9">
      <c r="A1754" s="3" t="s">
        <v>3910</v>
      </c>
      <c r="B1754" t="s">
        <v>3007</v>
      </c>
      <c r="C1754" t="s">
        <v>310</v>
      </c>
      <c r="D1754" t="s">
        <v>232</v>
      </c>
      <c r="E1754" t="s">
        <v>330</v>
      </c>
      <c r="F1754" t="s">
        <v>4054</v>
      </c>
      <c r="G1754" s="24">
        <f t="shared" si="31"/>
        <v>2.9527615384615382</v>
      </c>
      <c r="H1754">
        <v>2952.7615384615383</v>
      </c>
      <c r="I1754">
        <v>2023</v>
      </c>
    </row>
    <row r="1755" spans="1:9">
      <c r="A1755" s="3" t="s">
        <v>3882</v>
      </c>
      <c r="B1755" t="s">
        <v>3715</v>
      </c>
      <c r="C1755" t="s">
        <v>310</v>
      </c>
      <c r="D1755" t="s">
        <v>232</v>
      </c>
      <c r="E1755" t="s">
        <v>330</v>
      </c>
      <c r="F1755" t="s">
        <v>3350</v>
      </c>
      <c r="G1755" s="24">
        <f t="shared" si="31"/>
        <v>3.0125538461538461</v>
      </c>
      <c r="H1755">
        <v>3012.5538461538463</v>
      </c>
      <c r="I1755">
        <v>2023</v>
      </c>
    </row>
    <row r="1756" spans="1:9">
      <c r="A1756" s="3" t="s">
        <v>3897</v>
      </c>
      <c r="B1756" t="s">
        <v>3984</v>
      </c>
      <c r="C1756" t="s">
        <v>310</v>
      </c>
      <c r="D1756" t="s">
        <v>232</v>
      </c>
      <c r="E1756" t="s">
        <v>330</v>
      </c>
      <c r="G1756" s="24">
        <f t="shared" si="31"/>
        <v>3.8222307692307687</v>
      </c>
      <c r="H1756">
        <v>3822.2307692307686</v>
      </c>
      <c r="I1756">
        <v>2023</v>
      </c>
    </row>
    <row r="1757" spans="1:9">
      <c r="A1757" s="3" t="s">
        <v>3887</v>
      </c>
      <c r="B1757" t="s">
        <v>3987</v>
      </c>
      <c r="C1757" t="s">
        <v>310</v>
      </c>
      <c r="D1757" t="s">
        <v>261</v>
      </c>
      <c r="E1757" t="s">
        <v>330</v>
      </c>
      <c r="F1757" t="s">
        <v>4035</v>
      </c>
      <c r="G1757" s="24">
        <f t="shared" si="31"/>
        <v>3.8339999999999996</v>
      </c>
      <c r="H1757">
        <v>3833.9999999999995</v>
      </c>
      <c r="I1757">
        <v>2023</v>
      </c>
    </row>
    <row r="1758" spans="1:9">
      <c r="A1758" s="3" t="s">
        <v>3893</v>
      </c>
      <c r="B1758" t="s">
        <v>3990</v>
      </c>
      <c r="C1758" t="s">
        <v>310</v>
      </c>
      <c r="D1758" t="s">
        <v>261</v>
      </c>
      <c r="E1758" t="s">
        <v>330</v>
      </c>
      <c r="F1758" t="s">
        <v>4040</v>
      </c>
      <c r="G1758" s="24">
        <f t="shared" si="31"/>
        <v>3.8426923076923076</v>
      </c>
      <c r="H1758">
        <v>3842.6923076923076</v>
      </c>
      <c r="I1758">
        <v>2023</v>
      </c>
    </row>
    <row r="1759" spans="1:9">
      <c r="A1759" s="3" t="s">
        <v>3923</v>
      </c>
      <c r="B1759" t="s">
        <v>3990</v>
      </c>
      <c r="C1759" t="s">
        <v>310</v>
      </c>
      <c r="D1759" t="s">
        <v>232</v>
      </c>
      <c r="E1759" t="s">
        <v>330</v>
      </c>
      <c r="F1759" t="s">
        <v>4063</v>
      </c>
      <c r="G1759" s="24">
        <f t="shared" si="31"/>
        <v>3.8426923076923076</v>
      </c>
      <c r="H1759">
        <v>3842.6923076923076</v>
      </c>
      <c r="I1759">
        <v>2023</v>
      </c>
    </row>
    <row r="1760" spans="1:9">
      <c r="A1760" s="3" t="s">
        <v>3885</v>
      </c>
      <c r="B1760" t="s">
        <v>1402</v>
      </c>
      <c r="C1760" t="s">
        <v>310</v>
      </c>
      <c r="D1760" t="s">
        <v>261</v>
      </c>
      <c r="E1760" t="s">
        <v>330</v>
      </c>
      <c r="F1760" t="s">
        <v>4033</v>
      </c>
      <c r="G1760" s="24">
        <f t="shared" si="31"/>
        <v>3.8457999999999997</v>
      </c>
      <c r="H1760">
        <v>3845.7999999999997</v>
      </c>
      <c r="I1760">
        <v>2023</v>
      </c>
    </row>
    <row r="1761" spans="1:9">
      <c r="A1761" s="3" t="s">
        <v>977</v>
      </c>
      <c r="B1761" t="s">
        <v>978</v>
      </c>
      <c r="C1761" t="s">
        <v>311</v>
      </c>
      <c r="D1761" t="s">
        <v>48</v>
      </c>
      <c r="E1761" t="s">
        <v>331</v>
      </c>
      <c r="F1761" t="s">
        <v>3014</v>
      </c>
      <c r="G1761" s="24">
        <f t="shared" si="31"/>
        <v>7.5923076923076926E-2</v>
      </c>
      <c r="H1761" s="24">
        <v>75.92307692307692</v>
      </c>
      <c r="I1761">
        <v>2012</v>
      </c>
    </row>
    <row r="1762" spans="1:9">
      <c r="A1762" s="3" t="s">
        <v>216</v>
      </c>
      <c r="B1762" t="s">
        <v>1683</v>
      </c>
      <c r="C1762" t="s">
        <v>312</v>
      </c>
      <c r="D1762" t="s">
        <v>215</v>
      </c>
      <c r="E1762" t="s">
        <v>333</v>
      </c>
      <c r="F1762" t="s">
        <v>3222</v>
      </c>
      <c r="G1762" s="24">
        <f t="shared" si="31"/>
        <v>0.09</v>
      </c>
      <c r="H1762" s="24">
        <v>90</v>
      </c>
      <c r="I1762">
        <v>2015</v>
      </c>
    </row>
    <row r="1763" spans="1:9">
      <c r="A1763" s="3">
        <v>71246</v>
      </c>
      <c r="B1763" t="s">
        <v>991</v>
      </c>
      <c r="C1763" t="s">
        <v>313</v>
      </c>
      <c r="D1763" t="s">
        <v>260</v>
      </c>
      <c r="E1763" t="s">
        <v>330</v>
      </c>
      <c r="F1763" t="s">
        <v>3101</v>
      </c>
      <c r="G1763" s="24">
        <f t="shared" si="31"/>
        <v>0.18553846153846151</v>
      </c>
      <c r="H1763" s="24">
        <v>185.53846153846152</v>
      </c>
      <c r="I1763">
        <v>2016</v>
      </c>
    </row>
    <row r="1764" spans="1:9">
      <c r="A1764" s="3" t="s">
        <v>1003</v>
      </c>
      <c r="B1764" t="s">
        <v>1004</v>
      </c>
      <c r="C1764" t="s">
        <v>313</v>
      </c>
      <c r="D1764" t="s">
        <v>61</v>
      </c>
      <c r="E1764" t="s">
        <v>330</v>
      </c>
      <c r="F1764" t="s">
        <v>3104</v>
      </c>
      <c r="G1764" s="24">
        <f t="shared" si="31"/>
        <v>0.27623076923076922</v>
      </c>
      <c r="H1764" s="24">
        <v>276.23076923076923</v>
      </c>
      <c r="I1764">
        <v>2016</v>
      </c>
    </row>
    <row r="1765" spans="1:9">
      <c r="A1765" s="3" t="s">
        <v>997</v>
      </c>
      <c r="B1765" t="s">
        <v>998</v>
      </c>
      <c r="C1765" t="s">
        <v>313</v>
      </c>
      <c r="D1765" t="s">
        <v>260</v>
      </c>
      <c r="E1765" t="s">
        <v>330</v>
      </c>
      <c r="F1765" t="s">
        <v>3105</v>
      </c>
      <c r="G1765" s="24">
        <f t="shared" si="31"/>
        <v>7.6153846153846141E-2</v>
      </c>
      <c r="H1765" s="24">
        <v>76.153846153846146</v>
      </c>
      <c r="I1765">
        <v>2017</v>
      </c>
    </row>
    <row r="1766" spans="1:9">
      <c r="A1766" s="3" t="s">
        <v>979</v>
      </c>
      <c r="B1766" t="s">
        <v>559</v>
      </c>
      <c r="C1766" t="s">
        <v>313</v>
      </c>
      <c r="D1766" t="s">
        <v>168</v>
      </c>
      <c r="E1766" t="s">
        <v>330</v>
      </c>
      <c r="F1766" t="s">
        <v>3090</v>
      </c>
      <c r="G1766" s="24">
        <f t="shared" si="31"/>
        <v>0.11867692307692307</v>
      </c>
      <c r="H1766" s="24">
        <v>118.67692307692307</v>
      </c>
      <c r="I1766">
        <v>2017</v>
      </c>
    </row>
    <row r="1767" spans="1:9">
      <c r="A1767" s="3" t="s">
        <v>995</v>
      </c>
      <c r="B1767" t="s">
        <v>996</v>
      </c>
      <c r="C1767" t="s">
        <v>313</v>
      </c>
      <c r="D1767" t="s">
        <v>260</v>
      </c>
      <c r="E1767" t="s">
        <v>330</v>
      </c>
      <c r="F1767" t="s">
        <v>3103</v>
      </c>
      <c r="G1767" s="24">
        <f t="shared" si="31"/>
        <v>0.15</v>
      </c>
      <c r="H1767" s="24">
        <v>150</v>
      </c>
      <c r="I1767">
        <v>2017</v>
      </c>
    </row>
    <row r="1768" spans="1:9">
      <c r="A1768" s="3" t="s">
        <v>999</v>
      </c>
      <c r="B1768" t="s">
        <v>1000</v>
      </c>
      <c r="C1768" t="s">
        <v>313</v>
      </c>
      <c r="D1768" t="s">
        <v>260</v>
      </c>
      <c r="E1768" t="s">
        <v>330</v>
      </c>
      <c r="F1768" t="s">
        <v>3106</v>
      </c>
      <c r="G1768" s="24">
        <f t="shared" si="31"/>
        <v>0.16476923076923075</v>
      </c>
      <c r="H1768" s="24">
        <v>164.76923076923075</v>
      </c>
      <c r="I1768">
        <v>2017</v>
      </c>
    </row>
    <row r="1769" spans="1:9">
      <c r="A1769" s="3">
        <v>79552</v>
      </c>
      <c r="B1769" t="s">
        <v>454</v>
      </c>
      <c r="C1769" t="s">
        <v>313</v>
      </c>
      <c r="D1769" t="s">
        <v>61</v>
      </c>
      <c r="E1769" t="s">
        <v>330</v>
      </c>
      <c r="F1769" t="s">
        <v>3104</v>
      </c>
      <c r="G1769" s="24">
        <f t="shared" si="31"/>
        <v>0.16753846153846155</v>
      </c>
      <c r="H1769" s="24">
        <v>167.53846153846155</v>
      </c>
      <c r="I1769">
        <v>2017</v>
      </c>
    </row>
    <row r="1770" spans="1:9">
      <c r="A1770" s="3">
        <v>77061</v>
      </c>
      <c r="B1770" t="s">
        <v>1014</v>
      </c>
      <c r="C1770" t="s">
        <v>313</v>
      </c>
      <c r="D1770" t="s">
        <v>228</v>
      </c>
      <c r="E1770" t="s">
        <v>330</v>
      </c>
      <c r="F1770" t="s">
        <v>3110</v>
      </c>
      <c r="G1770" s="24">
        <f t="shared" si="31"/>
        <v>0.19092307692307692</v>
      </c>
      <c r="H1770" s="24">
        <v>190.92307692307691</v>
      </c>
      <c r="I1770">
        <v>2017</v>
      </c>
    </row>
    <row r="1771" spans="1:9">
      <c r="A1771" s="3">
        <v>77075</v>
      </c>
      <c r="B1771" t="s">
        <v>1014</v>
      </c>
      <c r="C1771" t="s">
        <v>313</v>
      </c>
      <c r="D1771" t="s">
        <v>228</v>
      </c>
      <c r="E1771" t="s">
        <v>330</v>
      </c>
      <c r="F1771" t="s">
        <v>3110</v>
      </c>
      <c r="G1771" s="24">
        <f t="shared" si="31"/>
        <v>0.19876923076923075</v>
      </c>
      <c r="H1771" s="24">
        <v>198.76923076923075</v>
      </c>
      <c r="I1771">
        <v>2017</v>
      </c>
    </row>
    <row r="1772" spans="1:9">
      <c r="A1772" s="3">
        <v>80248</v>
      </c>
      <c r="B1772" t="s">
        <v>499</v>
      </c>
      <c r="C1772" t="s">
        <v>313</v>
      </c>
      <c r="D1772" t="s">
        <v>228</v>
      </c>
      <c r="E1772" t="s">
        <v>330</v>
      </c>
      <c r="F1772" t="s">
        <v>3110</v>
      </c>
      <c r="G1772" s="24">
        <f t="shared" si="31"/>
        <v>0.20086153846153845</v>
      </c>
      <c r="H1772" s="24">
        <v>200.86153846153846</v>
      </c>
      <c r="I1772">
        <v>2017</v>
      </c>
    </row>
    <row r="1773" spans="1:9">
      <c r="A1773" s="3">
        <v>71614</v>
      </c>
      <c r="B1773" t="s">
        <v>1004</v>
      </c>
      <c r="C1773" t="s">
        <v>313</v>
      </c>
      <c r="D1773" t="s">
        <v>61</v>
      </c>
      <c r="E1773" t="s">
        <v>330</v>
      </c>
      <c r="F1773" t="s">
        <v>3104</v>
      </c>
      <c r="G1773" s="24">
        <f t="shared" si="31"/>
        <v>0.38381538461538456</v>
      </c>
      <c r="H1773" s="24">
        <v>383.81538461538457</v>
      </c>
      <c r="I1773">
        <v>2017</v>
      </c>
    </row>
    <row r="1774" spans="1:9">
      <c r="A1774" s="3" t="s">
        <v>1012</v>
      </c>
      <c r="B1774" t="s">
        <v>1013</v>
      </c>
      <c r="C1774" t="s">
        <v>313</v>
      </c>
      <c r="D1774" t="s">
        <v>61</v>
      </c>
      <c r="E1774" t="s">
        <v>330</v>
      </c>
      <c r="F1774" t="s">
        <v>3092</v>
      </c>
      <c r="G1774" s="24">
        <f t="shared" si="31"/>
        <v>0.44775384615384617</v>
      </c>
      <c r="H1774" s="24">
        <v>447.75384615384615</v>
      </c>
      <c r="I1774">
        <v>2017</v>
      </c>
    </row>
    <row r="1775" spans="1:9">
      <c r="A1775" s="3" t="s">
        <v>1001</v>
      </c>
      <c r="B1775" t="s">
        <v>1002</v>
      </c>
      <c r="C1775" t="s">
        <v>313</v>
      </c>
      <c r="D1775" t="s">
        <v>61</v>
      </c>
      <c r="E1775" t="s">
        <v>330</v>
      </c>
      <c r="F1775" t="s">
        <v>3104</v>
      </c>
      <c r="G1775" s="24">
        <f t="shared" si="31"/>
        <v>0.49721538461538461</v>
      </c>
      <c r="H1775" s="24">
        <v>497.21538461538461</v>
      </c>
      <c r="I1775">
        <v>2017</v>
      </c>
    </row>
    <row r="1776" spans="1:9">
      <c r="A1776" s="3">
        <v>84390</v>
      </c>
      <c r="B1776" t="s">
        <v>986</v>
      </c>
      <c r="C1776" t="s">
        <v>313</v>
      </c>
      <c r="D1776" t="s">
        <v>233</v>
      </c>
      <c r="E1776" t="s">
        <v>280</v>
      </c>
      <c r="F1776" t="s">
        <v>3097</v>
      </c>
      <c r="G1776" s="24">
        <f t="shared" si="31"/>
        <v>0.78572307692307697</v>
      </c>
      <c r="H1776" s="24">
        <v>785.72307692307697</v>
      </c>
      <c r="I1776">
        <v>2017</v>
      </c>
    </row>
    <row r="1777" spans="1:9">
      <c r="A1777" s="3">
        <v>143824</v>
      </c>
      <c r="B1777" t="s">
        <v>981</v>
      </c>
      <c r="C1777" t="s">
        <v>313</v>
      </c>
      <c r="D1777" t="s">
        <v>60</v>
      </c>
      <c r="E1777" t="s">
        <v>330</v>
      </c>
      <c r="F1777" t="s">
        <v>3095</v>
      </c>
      <c r="G1777" s="24">
        <f t="shared" si="31"/>
        <v>2.3846153846153848E-3</v>
      </c>
      <c r="H1777" s="24">
        <v>2.3846153846153846</v>
      </c>
      <c r="I1777">
        <v>2018</v>
      </c>
    </row>
    <row r="1778" spans="1:9">
      <c r="A1778" s="3">
        <v>126636</v>
      </c>
      <c r="B1778" t="s">
        <v>981</v>
      </c>
      <c r="C1778" t="s">
        <v>313</v>
      </c>
      <c r="D1778" t="s">
        <v>60</v>
      </c>
      <c r="E1778" t="s">
        <v>330</v>
      </c>
      <c r="F1778" t="s">
        <v>3095</v>
      </c>
      <c r="G1778" s="24">
        <f t="shared" si="31"/>
        <v>2.7692307692307691E-3</v>
      </c>
      <c r="H1778" s="24">
        <v>2.7692307692307692</v>
      </c>
      <c r="I1778">
        <v>2018</v>
      </c>
    </row>
    <row r="1779" spans="1:9">
      <c r="A1779" s="3">
        <v>114897</v>
      </c>
      <c r="B1779" t="s">
        <v>981</v>
      </c>
      <c r="C1779" t="s">
        <v>313</v>
      </c>
      <c r="D1779" t="s">
        <v>60</v>
      </c>
      <c r="E1779" t="s">
        <v>330</v>
      </c>
      <c r="F1779" t="s">
        <v>3095</v>
      </c>
      <c r="G1779" s="24">
        <f t="shared" si="31"/>
        <v>3.2000000000000002E-3</v>
      </c>
      <c r="H1779" s="24">
        <v>3.2</v>
      </c>
      <c r="I1779">
        <v>2018</v>
      </c>
    </row>
    <row r="1780" spans="1:9">
      <c r="A1780" s="3">
        <v>126552</v>
      </c>
      <c r="B1780" t="s">
        <v>981</v>
      </c>
      <c r="C1780" t="s">
        <v>313</v>
      </c>
      <c r="D1780" t="s">
        <v>60</v>
      </c>
      <c r="E1780" t="s">
        <v>330</v>
      </c>
      <c r="F1780" t="s">
        <v>3095</v>
      </c>
      <c r="G1780" s="24">
        <f t="shared" si="31"/>
        <v>2.576923076923077E-2</v>
      </c>
      <c r="H1780" s="24">
        <v>25.76923076923077</v>
      </c>
      <c r="I1780">
        <v>2018</v>
      </c>
    </row>
    <row r="1781" spans="1:9">
      <c r="A1781" s="3">
        <v>109951</v>
      </c>
      <c r="B1781" t="s">
        <v>983</v>
      </c>
      <c r="C1781" t="s">
        <v>313</v>
      </c>
      <c r="D1781" t="s">
        <v>60</v>
      </c>
      <c r="E1781" t="s">
        <v>330</v>
      </c>
      <c r="F1781" t="s">
        <v>3090</v>
      </c>
      <c r="G1781" s="24">
        <f t="shared" si="31"/>
        <v>2.630769230769231E-2</v>
      </c>
      <c r="H1781" s="24">
        <v>26.30769230769231</v>
      </c>
      <c r="I1781">
        <v>2018</v>
      </c>
    </row>
    <row r="1782" spans="1:9">
      <c r="A1782" s="3">
        <v>104140</v>
      </c>
      <c r="B1782" t="s">
        <v>987</v>
      </c>
      <c r="C1782" t="s">
        <v>313</v>
      </c>
      <c r="D1782" t="s">
        <v>233</v>
      </c>
      <c r="E1782" t="s">
        <v>280</v>
      </c>
      <c r="F1782" t="s">
        <v>3098</v>
      </c>
      <c r="G1782" s="24">
        <f t="shared" si="31"/>
        <v>4.6046153846153841E-2</v>
      </c>
      <c r="H1782" s="24">
        <v>46.046153846153842</v>
      </c>
      <c r="I1782">
        <v>2018</v>
      </c>
    </row>
    <row r="1783" spans="1:9">
      <c r="A1783" s="3" t="s">
        <v>1428</v>
      </c>
      <c r="B1783" t="s">
        <v>981</v>
      </c>
      <c r="C1783" t="s">
        <v>313</v>
      </c>
      <c r="D1783" t="s">
        <v>60</v>
      </c>
      <c r="E1783" t="s">
        <v>330</v>
      </c>
      <c r="F1783" t="s">
        <v>3188</v>
      </c>
      <c r="G1783" s="24">
        <f t="shared" si="31"/>
        <v>8.1538461538461532E-2</v>
      </c>
      <c r="H1783" s="24">
        <v>81.538461538461533</v>
      </c>
      <c r="I1783">
        <v>2018</v>
      </c>
    </row>
    <row r="1784" spans="1:9">
      <c r="A1784" s="3" t="s">
        <v>985</v>
      </c>
      <c r="B1784" t="s">
        <v>981</v>
      </c>
      <c r="C1784" t="s">
        <v>313</v>
      </c>
      <c r="D1784" t="s">
        <v>60</v>
      </c>
      <c r="E1784" t="s">
        <v>330</v>
      </c>
      <c r="F1784" t="s">
        <v>3096</v>
      </c>
      <c r="G1784" s="24">
        <f t="shared" si="31"/>
        <v>8.1553846153846157E-2</v>
      </c>
      <c r="H1784" s="24">
        <v>81.553846153846152</v>
      </c>
      <c r="I1784">
        <v>2018</v>
      </c>
    </row>
    <row r="1785" spans="1:9">
      <c r="A1785" s="3">
        <v>103537</v>
      </c>
      <c r="B1785" t="s">
        <v>982</v>
      </c>
      <c r="C1785" t="s">
        <v>313</v>
      </c>
      <c r="D1785" t="s">
        <v>60</v>
      </c>
      <c r="E1785" t="s">
        <v>330</v>
      </c>
      <c r="F1785" t="s">
        <v>3094</v>
      </c>
      <c r="G1785" s="24">
        <f t="shared" si="31"/>
        <v>9.8999999999999991E-2</v>
      </c>
      <c r="H1785" s="24">
        <v>98.999999999999986</v>
      </c>
      <c r="I1785">
        <v>2018</v>
      </c>
    </row>
    <row r="1786" spans="1:9">
      <c r="A1786" s="3">
        <v>76367</v>
      </c>
      <c r="B1786" t="s">
        <v>980</v>
      </c>
      <c r="C1786" t="s">
        <v>313</v>
      </c>
      <c r="D1786" t="s">
        <v>60</v>
      </c>
      <c r="E1786" t="s">
        <v>330</v>
      </c>
      <c r="F1786" t="s">
        <v>3091</v>
      </c>
      <c r="G1786" s="24">
        <f t="shared" si="31"/>
        <v>0.11372307692307691</v>
      </c>
      <c r="H1786" s="24">
        <v>113.72307692307692</v>
      </c>
      <c r="I1786">
        <v>2018</v>
      </c>
    </row>
    <row r="1787" spans="1:9">
      <c r="A1787" s="3">
        <v>129189</v>
      </c>
      <c r="B1787" t="s">
        <v>1011</v>
      </c>
      <c r="C1787" t="s">
        <v>313</v>
      </c>
      <c r="D1787" t="s">
        <v>61</v>
      </c>
      <c r="E1787" t="s">
        <v>330</v>
      </c>
      <c r="F1787" t="s">
        <v>3109</v>
      </c>
      <c r="G1787" s="24">
        <f t="shared" ref="G1787:G1850" si="32">H1787/1000</f>
        <v>0.12734615384615386</v>
      </c>
      <c r="H1787" s="24">
        <v>127.34615384615385</v>
      </c>
      <c r="I1787">
        <v>2018</v>
      </c>
    </row>
    <row r="1788" spans="1:9">
      <c r="A1788" s="3">
        <v>95431</v>
      </c>
      <c r="B1788" t="s">
        <v>982</v>
      </c>
      <c r="C1788" t="s">
        <v>313</v>
      </c>
      <c r="D1788" t="s">
        <v>60</v>
      </c>
      <c r="E1788" t="s">
        <v>330</v>
      </c>
      <c r="F1788" t="s">
        <v>3093</v>
      </c>
      <c r="G1788" s="24">
        <f t="shared" si="32"/>
        <v>0.14646153846153845</v>
      </c>
      <c r="H1788" s="24">
        <v>146.46153846153845</v>
      </c>
      <c r="I1788">
        <v>2018</v>
      </c>
    </row>
    <row r="1789" spans="1:9">
      <c r="A1789" s="3">
        <v>98763</v>
      </c>
      <c r="B1789" t="s">
        <v>993</v>
      </c>
      <c r="C1789" t="s">
        <v>313</v>
      </c>
      <c r="D1789" t="s">
        <v>260</v>
      </c>
      <c r="E1789" t="s">
        <v>330</v>
      </c>
      <c r="F1789" t="s">
        <v>3103</v>
      </c>
      <c r="G1789" s="24">
        <f t="shared" si="32"/>
        <v>0.152</v>
      </c>
      <c r="H1789" s="24">
        <v>152</v>
      </c>
      <c r="I1789">
        <v>2018</v>
      </c>
    </row>
    <row r="1790" spans="1:9">
      <c r="A1790" s="3">
        <v>110667</v>
      </c>
      <c r="B1790" t="s">
        <v>1010</v>
      </c>
      <c r="C1790" t="s">
        <v>313</v>
      </c>
      <c r="D1790" t="s">
        <v>61</v>
      </c>
      <c r="E1790" t="s">
        <v>330</v>
      </c>
      <c r="F1790" t="s">
        <v>3103</v>
      </c>
      <c r="G1790" s="24">
        <f t="shared" si="32"/>
        <v>0.15221538461538461</v>
      </c>
      <c r="H1790" s="24">
        <v>152.21538461538461</v>
      </c>
      <c r="I1790">
        <v>2018</v>
      </c>
    </row>
    <row r="1791" spans="1:9">
      <c r="A1791" s="3">
        <v>110778</v>
      </c>
      <c r="B1791" t="s">
        <v>1009</v>
      </c>
      <c r="C1791" t="s">
        <v>313</v>
      </c>
      <c r="D1791" t="s">
        <v>61</v>
      </c>
      <c r="E1791" t="s">
        <v>330</v>
      </c>
      <c r="F1791" t="s">
        <v>3108</v>
      </c>
      <c r="G1791" s="24">
        <f t="shared" si="32"/>
        <v>0.15401538461538461</v>
      </c>
      <c r="H1791" s="24">
        <v>154.01538461538462</v>
      </c>
      <c r="I1791">
        <v>2018</v>
      </c>
    </row>
    <row r="1792" spans="1:9">
      <c r="A1792" s="3">
        <v>99413</v>
      </c>
      <c r="B1792" t="s">
        <v>993</v>
      </c>
      <c r="C1792" t="s">
        <v>313</v>
      </c>
      <c r="D1792" t="s">
        <v>260</v>
      </c>
      <c r="E1792" t="s">
        <v>330</v>
      </c>
      <c r="F1792" t="s">
        <v>3103</v>
      </c>
      <c r="G1792" s="24">
        <f t="shared" si="32"/>
        <v>0.15692307692307692</v>
      </c>
      <c r="H1792" s="24">
        <v>156.92307692307691</v>
      </c>
      <c r="I1792">
        <v>2018</v>
      </c>
    </row>
    <row r="1793" spans="1:9">
      <c r="A1793" s="3">
        <v>152784</v>
      </c>
      <c r="B1793" t="s">
        <v>994</v>
      </c>
      <c r="C1793" t="s">
        <v>313</v>
      </c>
      <c r="D1793" t="s">
        <v>260</v>
      </c>
      <c r="E1793" t="s">
        <v>330</v>
      </c>
      <c r="F1793" t="s">
        <v>3104</v>
      </c>
      <c r="G1793" s="24">
        <f t="shared" si="32"/>
        <v>0.16846153846153844</v>
      </c>
      <c r="H1793" s="24">
        <v>168.46153846153845</v>
      </c>
      <c r="I1793">
        <v>2018</v>
      </c>
    </row>
    <row r="1794" spans="1:9">
      <c r="A1794" s="3" t="s">
        <v>988</v>
      </c>
      <c r="B1794" t="s">
        <v>989</v>
      </c>
      <c r="C1794" t="s">
        <v>313</v>
      </c>
      <c r="D1794" t="s">
        <v>233</v>
      </c>
      <c r="E1794" t="s">
        <v>280</v>
      </c>
      <c r="F1794" t="s">
        <v>3099</v>
      </c>
      <c r="G1794" s="24">
        <f t="shared" si="32"/>
        <v>0.22498461538461539</v>
      </c>
      <c r="H1794" s="24">
        <v>224.98461538461538</v>
      </c>
      <c r="I1794">
        <v>2018</v>
      </c>
    </row>
    <row r="1795" spans="1:9">
      <c r="A1795" s="3" t="s">
        <v>1537</v>
      </c>
      <c r="B1795" t="s">
        <v>982</v>
      </c>
      <c r="C1795" t="s">
        <v>313</v>
      </c>
      <c r="D1795" t="s">
        <v>60</v>
      </c>
      <c r="E1795" t="s">
        <v>330</v>
      </c>
      <c r="F1795" t="s">
        <v>3213</v>
      </c>
      <c r="G1795" s="24">
        <f t="shared" si="32"/>
        <v>0.28904615384615384</v>
      </c>
      <c r="H1795" s="24">
        <v>289.04615384615386</v>
      </c>
      <c r="I1795">
        <v>2018</v>
      </c>
    </row>
    <row r="1796" spans="1:9">
      <c r="A1796" s="3">
        <v>95306</v>
      </c>
      <c r="B1796" t="s">
        <v>981</v>
      </c>
      <c r="C1796" t="s">
        <v>313</v>
      </c>
      <c r="D1796" t="s">
        <v>60</v>
      </c>
      <c r="E1796" t="s">
        <v>330</v>
      </c>
      <c r="F1796" t="s">
        <v>3092</v>
      </c>
      <c r="G1796" s="24">
        <f t="shared" si="32"/>
        <v>0.31903846153846155</v>
      </c>
      <c r="H1796" s="24">
        <v>319.03846153846155</v>
      </c>
      <c r="I1796">
        <v>2018</v>
      </c>
    </row>
    <row r="1797" spans="1:9">
      <c r="A1797" s="3">
        <v>78743</v>
      </c>
      <c r="B1797" t="s">
        <v>992</v>
      </c>
      <c r="C1797" t="s">
        <v>313</v>
      </c>
      <c r="D1797" t="s">
        <v>260</v>
      </c>
      <c r="E1797" t="s">
        <v>330</v>
      </c>
      <c r="F1797" t="s">
        <v>3102</v>
      </c>
      <c r="G1797" s="24">
        <f t="shared" si="32"/>
        <v>1.4942769230769228</v>
      </c>
      <c r="H1797" s="24">
        <v>1494.2769230769229</v>
      </c>
      <c r="I1797">
        <v>2018</v>
      </c>
    </row>
    <row r="1798" spans="1:9">
      <c r="A1798" s="3">
        <v>82833</v>
      </c>
      <c r="B1798" t="s">
        <v>1007</v>
      </c>
      <c r="C1798" t="s">
        <v>313</v>
      </c>
      <c r="D1798" t="s">
        <v>61</v>
      </c>
      <c r="E1798" t="s">
        <v>330</v>
      </c>
      <c r="F1798" t="s">
        <v>3104</v>
      </c>
      <c r="G1798" s="24">
        <f t="shared" si="32"/>
        <v>1.7795076923076925</v>
      </c>
      <c r="H1798" s="24">
        <v>1779.5076923076924</v>
      </c>
      <c r="I1798">
        <v>2018</v>
      </c>
    </row>
    <row r="1799" spans="1:9">
      <c r="A1799" s="3">
        <v>80312</v>
      </c>
      <c r="B1799" t="s">
        <v>1015</v>
      </c>
      <c r="C1799" t="s">
        <v>313</v>
      </c>
      <c r="D1799" t="s">
        <v>228</v>
      </c>
      <c r="E1799" t="s">
        <v>330</v>
      </c>
      <c r="F1799" t="s">
        <v>3110</v>
      </c>
      <c r="G1799" s="24">
        <f t="shared" si="32"/>
        <v>2.0735999999999999</v>
      </c>
      <c r="H1799" s="24">
        <v>2073.6</v>
      </c>
      <c r="I1799">
        <v>2018</v>
      </c>
    </row>
    <row r="1800" spans="1:9">
      <c r="A1800" s="3" t="s">
        <v>1005</v>
      </c>
      <c r="B1800" t="s">
        <v>1006</v>
      </c>
      <c r="C1800" t="s">
        <v>313</v>
      </c>
      <c r="D1800" t="s">
        <v>61</v>
      </c>
      <c r="E1800" t="s">
        <v>330</v>
      </c>
      <c r="F1800" t="s">
        <v>3107</v>
      </c>
      <c r="G1800" s="24">
        <f t="shared" si="32"/>
        <v>2.1185</v>
      </c>
      <c r="H1800" s="24">
        <v>2118.5</v>
      </c>
      <c r="I1800">
        <v>2018</v>
      </c>
    </row>
    <row r="1801" spans="1:9">
      <c r="A1801" s="3">
        <v>164855</v>
      </c>
      <c r="B1801" t="s">
        <v>981</v>
      </c>
      <c r="C1801" t="s">
        <v>313</v>
      </c>
      <c r="D1801" t="s">
        <v>60</v>
      </c>
      <c r="E1801" t="s">
        <v>330</v>
      </c>
      <c r="F1801" t="s">
        <v>3095</v>
      </c>
      <c r="G1801" s="24">
        <f t="shared" si="32"/>
        <v>3.046153846153846E-3</v>
      </c>
      <c r="H1801" s="24">
        <v>3.046153846153846</v>
      </c>
      <c r="I1801">
        <v>2019</v>
      </c>
    </row>
    <row r="1802" spans="1:9">
      <c r="A1802" s="3">
        <v>175600</v>
      </c>
      <c r="B1802" t="s">
        <v>981</v>
      </c>
      <c r="C1802" t="s">
        <v>313</v>
      </c>
      <c r="D1802" t="s">
        <v>60</v>
      </c>
      <c r="E1802" t="s">
        <v>330</v>
      </c>
      <c r="F1802" t="s">
        <v>3095</v>
      </c>
      <c r="G1802" s="24">
        <f t="shared" si="32"/>
        <v>3.3230769230769234E-3</v>
      </c>
      <c r="H1802" s="24">
        <v>3.3230769230769233</v>
      </c>
      <c r="I1802">
        <v>2019</v>
      </c>
    </row>
    <row r="1803" spans="1:9">
      <c r="A1803" s="3">
        <v>180830</v>
      </c>
      <c r="B1803" t="s">
        <v>981</v>
      </c>
      <c r="C1803" t="s">
        <v>313</v>
      </c>
      <c r="D1803" t="s">
        <v>60</v>
      </c>
      <c r="E1803" t="s">
        <v>330</v>
      </c>
      <c r="F1803" t="s">
        <v>3095</v>
      </c>
      <c r="G1803" s="24">
        <f t="shared" si="32"/>
        <v>3.3230769230769234E-3</v>
      </c>
      <c r="H1803" s="24">
        <v>3.3230769230769233</v>
      </c>
      <c r="I1803">
        <v>2019</v>
      </c>
    </row>
    <row r="1804" spans="1:9">
      <c r="A1804" s="3">
        <v>184109</v>
      </c>
      <c r="B1804" t="s">
        <v>981</v>
      </c>
      <c r="C1804" t="s">
        <v>313</v>
      </c>
      <c r="D1804" t="s">
        <v>60</v>
      </c>
      <c r="E1804" t="s">
        <v>330</v>
      </c>
      <c r="F1804" t="s">
        <v>3095</v>
      </c>
      <c r="G1804" s="24">
        <f t="shared" si="32"/>
        <v>3.3692307692307693E-3</v>
      </c>
      <c r="H1804" s="24">
        <v>3.3692307692307693</v>
      </c>
      <c r="I1804">
        <v>2019</v>
      </c>
    </row>
    <row r="1805" spans="1:9">
      <c r="A1805" s="3">
        <v>184321</v>
      </c>
      <c r="B1805" t="s">
        <v>981</v>
      </c>
      <c r="C1805" t="s">
        <v>313</v>
      </c>
      <c r="D1805" t="s">
        <v>60</v>
      </c>
      <c r="E1805" t="s">
        <v>330</v>
      </c>
      <c r="F1805" t="s">
        <v>3095</v>
      </c>
      <c r="G1805" s="24">
        <f t="shared" si="32"/>
        <v>4.9846153846153851E-3</v>
      </c>
      <c r="H1805" s="24">
        <v>4.9846153846153847</v>
      </c>
      <c r="I1805">
        <v>2019</v>
      </c>
    </row>
    <row r="1806" spans="1:9">
      <c r="A1806" s="3">
        <v>172966</v>
      </c>
      <c r="B1806" t="s">
        <v>982</v>
      </c>
      <c r="C1806" t="s">
        <v>313</v>
      </c>
      <c r="D1806" t="s">
        <v>60</v>
      </c>
      <c r="E1806" t="s">
        <v>330</v>
      </c>
      <c r="F1806" t="s">
        <v>3095</v>
      </c>
      <c r="G1806" s="24">
        <f t="shared" si="32"/>
        <v>5.8153846153846155E-3</v>
      </c>
      <c r="H1806" s="24">
        <v>5.8153846153846152</v>
      </c>
      <c r="I1806">
        <v>2019</v>
      </c>
    </row>
    <row r="1807" spans="1:9">
      <c r="A1807" s="3">
        <v>184105</v>
      </c>
      <c r="B1807" t="s">
        <v>981</v>
      </c>
      <c r="C1807" t="s">
        <v>313</v>
      </c>
      <c r="D1807" t="s">
        <v>60</v>
      </c>
      <c r="E1807" t="s">
        <v>330</v>
      </c>
      <c r="F1807" t="s">
        <v>3095</v>
      </c>
      <c r="G1807" s="24">
        <f t="shared" si="32"/>
        <v>5.8999999999999999E-3</v>
      </c>
      <c r="H1807" s="24">
        <v>5.8999999999999995</v>
      </c>
      <c r="I1807">
        <v>2019</v>
      </c>
    </row>
    <row r="1808" spans="1:9">
      <c r="A1808" s="3">
        <v>158694</v>
      </c>
      <c r="B1808" t="s">
        <v>981</v>
      </c>
      <c r="C1808" t="s">
        <v>313</v>
      </c>
      <c r="D1808" t="s">
        <v>60</v>
      </c>
      <c r="E1808" t="s">
        <v>330</v>
      </c>
      <c r="F1808" t="s">
        <v>3095</v>
      </c>
      <c r="G1808" s="24">
        <f t="shared" si="32"/>
        <v>7.4769230769230772E-3</v>
      </c>
      <c r="H1808" s="24">
        <v>7.476923076923077</v>
      </c>
      <c r="I1808">
        <v>2019</v>
      </c>
    </row>
    <row r="1809" spans="1:9">
      <c r="A1809" s="3">
        <v>170960</v>
      </c>
      <c r="B1809" t="s">
        <v>1406</v>
      </c>
      <c r="C1809" t="s">
        <v>313</v>
      </c>
      <c r="D1809" t="s">
        <v>60</v>
      </c>
      <c r="E1809" t="s">
        <v>330</v>
      </c>
      <c r="F1809" t="s">
        <v>3095</v>
      </c>
      <c r="G1809" s="24">
        <f t="shared" si="32"/>
        <v>7.4769230769230772E-3</v>
      </c>
      <c r="H1809" s="24">
        <v>7.476923076923077</v>
      </c>
      <c r="I1809">
        <v>2019</v>
      </c>
    </row>
    <row r="1810" spans="1:9">
      <c r="A1810" s="3">
        <v>172621</v>
      </c>
      <c r="B1810" t="s">
        <v>981</v>
      </c>
      <c r="C1810" t="s">
        <v>313</v>
      </c>
      <c r="D1810" t="s">
        <v>60</v>
      </c>
      <c r="E1810" t="s">
        <v>330</v>
      </c>
      <c r="F1810" t="s">
        <v>3095</v>
      </c>
      <c r="G1810" s="24">
        <f t="shared" si="32"/>
        <v>8.3076923076923076E-3</v>
      </c>
      <c r="H1810" s="24">
        <v>8.3076923076923084</v>
      </c>
      <c r="I1810">
        <v>2019</v>
      </c>
    </row>
    <row r="1811" spans="1:9">
      <c r="A1811" s="3">
        <v>161327</v>
      </c>
      <c r="B1811" t="s">
        <v>981</v>
      </c>
      <c r="C1811" t="s">
        <v>313</v>
      </c>
      <c r="D1811" t="s">
        <v>60</v>
      </c>
      <c r="E1811" t="s">
        <v>330</v>
      </c>
      <c r="F1811" t="s">
        <v>3095</v>
      </c>
      <c r="G1811" s="24">
        <f t="shared" si="32"/>
        <v>1.1630769230769231E-2</v>
      </c>
      <c r="H1811" s="24">
        <v>11.63076923076923</v>
      </c>
      <c r="I1811">
        <v>2019</v>
      </c>
    </row>
    <row r="1812" spans="1:9">
      <c r="A1812" s="3">
        <v>184339</v>
      </c>
      <c r="B1812" t="s">
        <v>981</v>
      </c>
      <c r="C1812" t="s">
        <v>313</v>
      </c>
      <c r="D1812" t="s">
        <v>60</v>
      </c>
      <c r="E1812" t="s">
        <v>330</v>
      </c>
      <c r="F1812" t="s">
        <v>3095</v>
      </c>
      <c r="G1812" s="24">
        <f t="shared" si="32"/>
        <v>1.2438461538461539E-2</v>
      </c>
      <c r="H1812" s="24">
        <v>12.438461538461539</v>
      </c>
      <c r="I1812">
        <v>2019</v>
      </c>
    </row>
    <row r="1813" spans="1:9">
      <c r="A1813" s="3">
        <v>184362</v>
      </c>
      <c r="B1813" t="s">
        <v>981</v>
      </c>
      <c r="C1813" t="s">
        <v>313</v>
      </c>
      <c r="D1813" t="s">
        <v>60</v>
      </c>
      <c r="E1813" t="s">
        <v>330</v>
      </c>
      <c r="F1813" t="s">
        <v>3095</v>
      </c>
      <c r="G1813" s="24">
        <f t="shared" si="32"/>
        <v>1.2438461538461539E-2</v>
      </c>
      <c r="H1813" s="24">
        <v>12.438461538461539</v>
      </c>
      <c r="I1813">
        <v>2019</v>
      </c>
    </row>
    <row r="1814" spans="1:9">
      <c r="A1814" s="3">
        <v>174809</v>
      </c>
      <c r="B1814" t="s">
        <v>981</v>
      </c>
      <c r="C1814" t="s">
        <v>313</v>
      </c>
      <c r="D1814" t="s">
        <v>60</v>
      </c>
      <c r="E1814" t="s">
        <v>330</v>
      </c>
      <c r="F1814" t="s">
        <v>3164</v>
      </c>
      <c r="G1814" s="24">
        <f t="shared" si="32"/>
        <v>1.8738461538461537E-2</v>
      </c>
      <c r="H1814" s="24">
        <v>18.738461538461536</v>
      </c>
      <c r="I1814">
        <v>2019</v>
      </c>
    </row>
    <row r="1815" spans="1:9">
      <c r="A1815" s="3">
        <v>157192</v>
      </c>
      <c r="B1815" t="s">
        <v>1406</v>
      </c>
      <c r="C1815" t="s">
        <v>313</v>
      </c>
      <c r="D1815" t="s">
        <v>60</v>
      </c>
      <c r="E1815" t="s">
        <v>330</v>
      </c>
      <c r="F1815" t="s">
        <v>3179</v>
      </c>
      <c r="G1815" s="24">
        <f t="shared" si="32"/>
        <v>3.1015384615384615E-2</v>
      </c>
      <c r="H1815" s="24">
        <v>31.015384615384615</v>
      </c>
      <c r="I1815">
        <v>2019</v>
      </c>
    </row>
    <row r="1816" spans="1:9">
      <c r="A1816" s="3">
        <v>88369</v>
      </c>
      <c r="B1816" t="s">
        <v>982</v>
      </c>
      <c r="C1816" t="s">
        <v>313</v>
      </c>
      <c r="D1816" t="s">
        <v>60</v>
      </c>
      <c r="E1816" t="s">
        <v>330</v>
      </c>
      <c r="F1816" t="s">
        <v>3184</v>
      </c>
      <c r="G1816" s="24">
        <f t="shared" si="32"/>
        <v>4.4723076923076921E-2</v>
      </c>
      <c r="H1816" s="24">
        <v>44.723076923076924</v>
      </c>
      <c r="I1816">
        <v>2019</v>
      </c>
    </row>
    <row r="1817" spans="1:9">
      <c r="A1817" s="3">
        <v>88452</v>
      </c>
      <c r="B1817" t="s">
        <v>982</v>
      </c>
      <c r="C1817" t="s">
        <v>313</v>
      </c>
      <c r="D1817" t="s">
        <v>60</v>
      </c>
      <c r="E1817" t="s">
        <v>330</v>
      </c>
      <c r="F1817" t="s">
        <v>3184</v>
      </c>
      <c r="G1817" s="24">
        <f t="shared" si="32"/>
        <v>4.4723076923076921E-2</v>
      </c>
      <c r="H1817" s="24">
        <v>44.723076923076924</v>
      </c>
      <c r="I1817">
        <v>2019</v>
      </c>
    </row>
    <row r="1818" spans="1:9">
      <c r="A1818" s="3">
        <v>108695</v>
      </c>
      <c r="B1818" t="s">
        <v>1705</v>
      </c>
      <c r="C1818" t="s">
        <v>313</v>
      </c>
      <c r="D1818" t="s">
        <v>233</v>
      </c>
      <c r="E1818" t="s">
        <v>280</v>
      </c>
      <c r="F1818" t="s">
        <v>3099</v>
      </c>
      <c r="G1818" s="24">
        <f t="shared" si="32"/>
        <v>4.6384615384615378E-2</v>
      </c>
      <c r="H1818" s="24">
        <v>46.38461538461538</v>
      </c>
      <c r="I1818">
        <v>2019</v>
      </c>
    </row>
    <row r="1819" spans="1:9">
      <c r="A1819" s="3">
        <v>126526</v>
      </c>
      <c r="B1819" t="s">
        <v>391</v>
      </c>
      <c r="C1819" t="s">
        <v>313</v>
      </c>
      <c r="D1819" t="s">
        <v>61</v>
      </c>
      <c r="E1819" t="s">
        <v>330</v>
      </c>
      <c r="F1819" t="s">
        <v>3104</v>
      </c>
      <c r="G1819" s="24">
        <f t="shared" si="32"/>
        <v>5.5592307692307684E-2</v>
      </c>
      <c r="H1819" s="24">
        <v>55.592307692307685</v>
      </c>
      <c r="I1819">
        <v>2019</v>
      </c>
    </row>
    <row r="1820" spans="1:9">
      <c r="A1820" s="3">
        <v>88966</v>
      </c>
      <c r="B1820" t="s">
        <v>982</v>
      </c>
      <c r="C1820" t="s">
        <v>313</v>
      </c>
      <c r="D1820" t="s">
        <v>60</v>
      </c>
      <c r="E1820" t="s">
        <v>330</v>
      </c>
      <c r="F1820" t="s">
        <v>3184</v>
      </c>
      <c r="G1820" s="24">
        <f t="shared" si="32"/>
        <v>5.9630769230769223E-2</v>
      </c>
      <c r="H1820" s="24">
        <v>59.630769230769225</v>
      </c>
      <c r="I1820">
        <v>2019</v>
      </c>
    </row>
    <row r="1821" spans="1:9">
      <c r="A1821" s="3">
        <v>127422</v>
      </c>
      <c r="B1821" t="s">
        <v>981</v>
      </c>
      <c r="C1821" t="s">
        <v>313</v>
      </c>
      <c r="D1821" t="s">
        <v>60</v>
      </c>
      <c r="E1821" t="s">
        <v>330</v>
      </c>
      <c r="F1821" t="s">
        <v>3186</v>
      </c>
      <c r="G1821" s="24">
        <f t="shared" si="32"/>
        <v>6.5353846153846151E-2</v>
      </c>
      <c r="H1821" s="24">
        <v>65.353846153846149</v>
      </c>
      <c r="I1821">
        <v>2019</v>
      </c>
    </row>
    <row r="1822" spans="1:9">
      <c r="A1822" s="3">
        <v>113113</v>
      </c>
      <c r="B1822" t="s">
        <v>1699</v>
      </c>
      <c r="C1822" t="s">
        <v>313</v>
      </c>
      <c r="D1822" t="s">
        <v>260</v>
      </c>
      <c r="E1822" t="s">
        <v>330</v>
      </c>
      <c r="F1822" t="s">
        <v>3103</v>
      </c>
      <c r="G1822" s="24">
        <f t="shared" si="32"/>
        <v>6.8784615384615375E-2</v>
      </c>
      <c r="H1822" s="24">
        <v>68.784615384615378</v>
      </c>
      <c r="I1822">
        <v>2019</v>
      </c>
    </row>
    <row r="1823" spans="1:9">
      <c r="A1823" s="3">
        <v>88839</v>
      </c>
      <c r="B1823" t="s">
        <v>982</v>
      </c>
      <c r="C1823" t="s">
        <v>313</v>
      </c>
      <c r="D1823" t="s">
        <v>60</v>
      </c>
      <c r="E1823" t="s">
        <v>330</v>
      </c>
      <c r="F1823" t="s">
        <v>3184</v>
      </c>
      <c r="G1823" s="24">
        <f t="shared" si="32"/>
        <v>7.0615384615384608E-2</v>
      </c>
      <c r="H1823" s="24">
        <v>70.615384615384613</v>
      </c>
      <c r="I1823">
        <v>2019</v>
      </c>
    </row>
    <row r="1824" spans="1:9">
      <c r="A1824" s="3">
        <v>88981</v>
      </c>
      <c r="B1824" t="s">
        <v>982</v>
      </c>
      <c r="C1824" t="s">
        <v>313</v>
      </c>
      <c r="D1824" t="s">
        <v>60</v>
      </c>
      <c r="E1824" t="s">
        <v>330</v>
      </c>
      <c r="F1824" t="s">
        <v>3184</v>
      </c>
      <c r="G1824" s="24">
        <f t="shared" si="32"/>
        <v>7.4538461538461553E-2</v>
      </c>
      <c r="H1824" s="24">
        <v>74.538461538461547</v>
      </c>
      <c r="I1824">
        <v>2019</v>
      </c>
    </row>
    <row r="1825" spans="1:9">
      <c r="A1825" s="3">
        <v>114598</v>
      </c>
      <c r="B1825" t="s">
        <v>1422</v>
      </c>
      <c r="C1825" t="s">
        <v>313</v>
      </c>
      <c r="D1825" t="s">
        <v>233</v>
      </c>
      <c r="E1825" t="s">
        <v>280</v>
      </c>
      <c r="F1825" t="s">
        <v>3099</v>
      </c>
      <c r="G1825" s="24">
        <f t="shared" si="32"/>
        <v>7.9138461538461533E-2</v>
      </c>
      <c r="H1825" s="24">
        <v>79.138461538461527</v>
      </c>
      <c r="I1825">
        <v>2019</v>
      </c>
    </row>
    <row r="1826" spans="1:9">
      <c r="A1826" s="3">
        <v>82869</v>
      </c>
      <c r="B1826" t="s">
        <v>981</v>
      </c>
      <c r="C1826" t="s">
        <v>313</v>
      </c>
      <c r="D1826" t="s">
        <v>60</v>
      </c>
      <c r="E1826" t="s">
        <v>330</v>
      </c>
      <c r="F1826" t="s">
        <v>3223</v>
      </c>
      <c r="G1826" s="24">
        <f t="shared" si="32"/>
        <v>8.0500000000000002E-2</v>
      </c>
      <c r="H1826" s="24">
        <v>80.5</v>
      </c>
      <c r="I1826">
        <v>2019</v>
      </c>
    </row>
    <row r="1827" spans="1:9">
      <c r="A1827" s="3">
        <v>88924</v>
      </c>
      <c r="B1827" t="s">
        <v>982</v>
      </c>
      <c r="C1827" t="s">
        <v>313</v>
      </c>
      <c r="D1827" t="s">
        <v>60</v>
      </c>
      <c r="E1827" t="s">
        <v>330</v>
      </c>
      <c r="F1827" t="s">
        <v>3184</v>
      </c>
      <c r="G1827" s="24">
        <f t="shared" si="32"/>
        <v>8.9446153846153842E-2</v>
      </c>
      <c r="H1827" s="24">
        <v>89.446153846153848</v>
      </c>
      <c r="I1827">
        <v>2019</v>
      </c>
    </row>
    <row r="1828" spans="1:9">
      <c r="A1828" s="3">
        <v>89018</v>
      </c>
      <c r="B1828" t="s">
        <v>982</v>
      </c>
      <c r="C1828" t="s">
        <v>313</v>
      </c>
      <c r="D1828" t="s">
        <v>60</v>
      </c>
      <c r="E1828" t="s">
        <v>330</v>
      </c>
      <c r="F1828" t="s">
        <v>3184</v>
      </c>
      <c r="G1828" s="24">
        <f t="shared" si="32"/>
        <v>0.10435384615384614</v>
      </c>
      <c r="H1828" s="24">
        <v>104.35384615384615</v>
      </c>
      <c r="I1828">
        <v>2019</v>
      </c>
    </row>
    <row r="1829" spans="1:9">
      <c r="A1829" s="3" t="s">
        <v>1542</v>
      </c>
      <c r="B1829" t="s">
        <v>983</v>
      </c>
      <c r="C1829" t="s">
        <v>313</v>
      </c>
      <c r="D1829" t="s">
        <v>60</v>
      </c>
      <c r="E1829" t="s">
        <v>330</v>
      </c>
      <c r="F1829" t="s">
        <v>3213</v>
      </c>
      <c r="G1829" s="24">
        <f t="shared" si="32"/>
        <v>0.12483</v>
      </c>
      <c r="H1829" s="24">
        <v>124.83</v>
      </c>
      <c r="I1829">
        <v>2019</v>
      </c>
    </row>
    <row r="1830" spans="1:9">
      <c r="A1830" s="3">
        <v>88903</v>
      </c>
      <c r="B1830" t="s">
        <v>982</v>
      </c>
      <c r="C1830" t="s">
        <v>313</v>
      </c>
      <c r="D1830" t="s">
        <v>60</v>
      </c>
      <c r="E1830" t="s">
        <v>330</v>
      </c>
      <c r="F1830" t="s">
        <v>3184</v>
      </c>
      <c r="G1830" s="24">
        <f t="shared" si="32"/>
        <v>0.12763076923076921</v>
      </c>
      <c r="H1830" s="24">
        <v>127.63076923076922</v>
      </c>
      <c r="I1830">
        <v>2019</v>
      </c>
    </row>
    <row r="1831" spans="1:9">
      <c r="A1831" s="3" t="s">
        <v>1541</v>
      </c>
      <c r="B1831" t="s">
        <v>981</v>
      </c>
      <c r="C1831" t="s">
        <v>313</v>
      </c>
      <c r="D1831" t="s">
        <v>60</v>
      </c>
      <c r="E1831" t="s">
        <v>330</v>
      </c>
      <c r="F1831" t="s">
        <v>3213</v>
      </c>
      <c r="G1831" s="24">
        <f t="shared" si="32"/>
        <v>0.13769999999999999</v>
      </c>
      <c r="H1831" s="24">
        <v>137.69999999999999</v>
      </c>
      <c r="I1831">
        <v>2019</v>
      </c>
    </row>
    <row r="1832" spans="1:9">
      <c r="A1832" s="3">
        <v>123100</v>
      </c>
      <c r="B1832" t="s">
        <v>1703</v>
      </c>
      <c r="C1832" t="s">
        <v>313</v>
      </c>
      <c r="D1832" t="s">
        <v>260</v>
      </c>
      <c r="E1832" t="s">
        <v>330</v>
      </c>
      <c r="F1832" t="s">
        <v>3103</v>
      </c>
      <c r="G1832" s="24">
        <f t="shared" si="32"/>
        <v>0.15430769230769228</v>
      </c>
      <c r="H1832" s="24">
        <v>154.30769230769229</v>
      </c>
      <c r="I1832">
        <v>2019</v>
      </c>
    </row>
    <row r="1833" spans="1:9">
      <c r="A1833" s="3">
        <v>102830</v>
      </c>
      <c r="B1833" t="s">
        <v>1405</v>
      </c>
      <c r="C1833" t="s">
        <v>313</v>
      </c>
      <c r="D1833" t="s">
        <v>260</v>
      </c>
      <c r="E1833" t="s">
        <v>330</v>
      </c>
      <c r="F1833" t="s">
        <v>3178</v>
      </c>
      <c r="G1833" s="24">
        <f t="shared" si="32"/>
        <v>0.15636923076923076</v>
      </c>
      <c r="H1833" s="24">
        <v>156.36923076923077</v>
      </c>
      <c r="I1833">
        <v>2019</v>
      </c>
    </row>
    <row r="1834" spans="1:9">
      <c r="A1834" s="3">
        <v>126528</v>
      </c>
      <c r="B1834" t="s">
        <v>1420</v>
      </c>
      <c r="C1834" t="s">
        <v>313</v>
      </c>
      <c r="D1834" t="s">
        <v>61</v>
      </c>
      <c r="E1834" t="s">
        <v>330</v>
      </c>
      <c r="F1834" t="s">
        <v>3104</v>
      </c>
      <c r="G1834" s="24">
        <f t="shared" si="32"/>
        <v>0.15916153846153844</v>
      </c>
      <c r="H1834" s="24">
        <v>159.16153846153844</v>
      </c>
      <c r="I1834">
        <v>2019</v>
      </c>
    </row>
    <row r="1835" spans="1:9">
      <c r="A1835" s="3">
        <v>180846</v>
      </c>
      <c r="B1835" t="s">
        <v>1698</v>
      </c>
      <c r="C1835" t="s">
        <v>313</v>
      </c>
      <c r="D1835" t="s">
        <v>60</v>
      </c>
      <c r="E1835" t="s">
        <v>330</v>
      </c>
      <c r="F1835" t="s">
        <v>3109</v>
      </c>
      <c r="G1835" s="24">
        <f t="shared" si="32"/>
        <v>0.16980000000000001</v>
      </c>
      <c r="H1835" s="24">
        <v>169.8</v>
      </c>
      <c r="I1835">
        <v>2019</v>
      </c>
    </row>
    <row r="1836" spans="1:9">
      <c r="A1836" s="3">
        <v>88748</v>
      </c>
      <c r="B1836" t="s">
        <v>982</v>
      </c>
      <c r="C1836" t="s">
        <v>313</v>
      </c>
      <c r="D1836" t="s">
        <v>60</v>
      </c>
      <c r="E1836" t="s">
        <v>330</v>
      </c>
      <c r="F1836" t="s">
        <v>3184</v>
      </c>
      <c r="G1836" s="24">
        <f t="shared" si="32"/>
        <v>0.19379999999999997</v>
      </c>
      <c r="H1836" s="24">
        <v>193.79999999999998</v>
      </c>
      <c r="I1836">
        <v>2019</v>
      </c>
    </row>
    <row r="1837" spans="1:9">
      <c r="A1837" s="3">
        <v>156520</v>
      </c>
      <c r="B1837" t="s">
        <v>1420</v>
      </c>
      <c r="C1837" t="s">
        <v>313</v>
      </c>
      <c r="D1837" t="s">
        <v>61</v>
      </c>
      <c r="E1837" t="s">
        <v>330</v>
      </c>
      <c r="F1837" t="s">
        <v>3104</v>
      </c>
      <c r="G1837" s="24">
        <f t="shared" si="32"/>
        <v>0.26273076923076921</v>
      </c>
      <c r="H1837" s="24">
        <v>262.73076923076923</v>
      </c>
      <c r="I1837">
        <v>2019</v>
      </c>
    </row>
    <row r="1838" spans="1:9">
      <c r="A1838" s="3">
        <v>170154</v>
      </c>
      <c r="B1838" t="s">
        <v>1424</v>
      </c>
      <c r="C1838" t="s">
        <v>313</v>
      </c>
      <c r="D1838" t="s">
        <v>61</v>
      </c>
      <c r="E1838" t="s">
        <v>330</v>
      </c>
      <c r="F1838" t="s">
        <v>3104</v>
      </c>
      <c r="G1838" s="24">
        <f t="shared" si="32"/>
        <v>0.26273076923076921</v>
      </c>
      <c r="H1838" s="24">
        <v>262.73076923076923</v>
      </c>
      <c r="I1838">
        <v>2019</v>
      </c>
    </row>
    <row r="1839" spans="1:9">
      <c r="A1839" s="3">
        <v>174654</v>
      </c>
      <c r="B1839" t="s">
        <v>1707</v>
      </c>
      <c r="C1839" t="s">
        <v>313</v>
      </c>
      <c r="D1839" t="s">
        <v>61</v>
      </c>
      <c r="E1839" t="s">
        <v>330</v>
      </c>
      <c r="F1839" t="s">
        <v>3104</v>
      </c>
      <c r="G1839" s="24">
        <f t="shared" si="32"/>
        <v>0.26273076923076921</v>
      </c>
      <c r="H1839" s="24">
        <v>262.73076923076923</v>
      </c>
      <c r="I1839">
        <v>2019</v>
      </c>
    </row>
    <row r="1840" spans="1:9">
      <c r="A1840" s="3">
        <v>205099</v>
      </c>
      <c r="B1840" t="s">
        <v>600</v>
      </c>
      <c r="C1840" t="s">
        <v>313</v>
      </c>
      <c r="D1840" t="s">
        <v>61</v>
      </c>
      <c r="E1840" t="s">
        <v>330</v>
      </c>
      <c r="F1840" t="s">
        <v>3109</v>
      </c>
      <c r="G1840" s="24">
        <f t="shared" si="32"/>
        <v>0.28553846153846157</v>
      </c>
      <c r="H1840" s="24">
        <v>285.53846153846155</v>
      </c>
      <c r="I1840">
        <v>2019</v>
      </c>
    </row>
    <row r="1841" spans="1:9">
      <c r="A1841" s="3">
        <v>100539</v>
      </c>
      <c r="B1841" t="s">
        <v>1711</v>
      </c>
      <c r="C1841" t="s">
        <v>313</v>
      </c>
      <c r="D1841" t="s">
        <v>60</v>
      </c>
      <c r="E1841" t="s">
        <v>330</v>
      </c>
      <c r="F1841" t="s">
        <v>3225</v>
      </c>
      <c r="G1841" s="24">
        <f t="shared" si="32"/>
        <v>0.29243076923076922</v>
      </c>
      <c r="H1841" s="24">
        <v>292.43076923076922</v>
      </c>
      <c r="I1841">
        <v>2019</v>
      </c>
    </row>
    <row r="1842" spans="1:9">
      <c r="A1842" s="3">
        <v>90756</v>
      </c>
      <c r="B1842" t="s">
        <v>1065</v>
      </c>
      <c r="C1842" t="s">
        <v>313</v>
      </c>
      <c r="D1842" t="s">
        <v>167</v>
      </c>
      <c r="E1842" t="s">
        <v>330</v>
      </c>
      <c r="F1842" t="s">
        <v>3106</v>
      </c>
      <c r="G1842" s="24">
        <f t="shared" si="32"/>
        <v>0.2949230769230769</v>
      </c>
      <c r="H1842" s="24">
        <v>294.92307692307691</v>
      </c>
      <c r="I1842">
        <v>2019</v>
      </c>
    </row>
    <row r="1843" spans="1:9">
      <c r="A1843" s="3" t="s">
        <v>1538</v>
      </c>
      <c r="B1843" t="s">
        <v>1539</v>
      </c>
      <c r="C1843" t="s">
        <v>313</v>
      </c>
      <c r="D1843" t="s">
        <v>60</v>
      </c>
      <c r="E1843" t="s">
        <v>330</v>
      </c>
      <c r="F1843" t="s">
        <v>3213</v>
      </c>
      <c r="G1843" s="24">
        <f t="shared" si="32"/>
        <v>0.32344615384615383</v>
      </c>
      <c r="H1843" s="24">
        <v>323.44615384615383</v>
      </c>
      <c r="I1843">
        <v>2019</v>
      </c>
    </row>
    <row r="1844" spans="1:9">
      <c r="A1844" s="3">
        <v>164578</v>
      </c>
      <c r="B1844" t="s">
        <v>559</v>
      </c>
      <c r="C1844" t="s">
        <v>313</v>
      </c>
      <c r="D1844" t="s">
        <v>168</v>
      </c>
      <c r="E1844" t="s">
        <v>330</v>
      </c>
      <c r="F1844" t="s">
        <v>3182</v>
      </c>
      <c r="G1844" s="24">
        <f t="shared" si="32"/>
        <v>0.37315384615384611</v>
      </c>
      <c r="H1844" s="24">
        <v>373.15384615384613</v>
      </c>
      <c r="I1844">
        <v>2019</v>
      </c>
    </row>
    <row r="1845" spans="1:9">
      <c r="A1845" s="3">
        <v>108193</v>
      </c>
      <c r="B1845" t="s">
        <v>1421</v>
      </c>
      <c r="C1845" t="s">
        <v>313</v>
      </c>
      <c r="D1845" t="s">
        <v>233</v>
      </c>
      <c r="E1845" t="s">
        <v>280</v>
      </c>
      <c r="F1845" t="s">
        <v>3185</v>
      </c>
      <c r="G1845" s="24">
        <f t="shared" si="32"/>
        <v>0.38461538461538458</v>
      </c>
      <c r="H1845" s="24">
        <v>384.61538461538458</v>
      </c>
      <c r="I1845">
        <v>2019</v>
      </c>
    </row>
    <row r="1846" spans="1:9">
      <c r="A1846" s="3" t="s">
        <v>1536</v>
      </c>
      <c r="B1846" t="s">
        <v>982</v>
      </c>
      <c r="C1846" t="s">
        <v>313</v>
      </c>
      <c r="D1846" t="s">
        <v>60</v>
      </c>
      <c r="E1846" t="s">
        <v>330</v>
      </c>
      <c r="F1846" t="s">
        <v>3213</v>
      </c>
      <c r="G1846" s="24">
        <f t="shared" si="32"/>
        <v>0.3866</v>
      </c>
      <c r="H1846" s="24">
        <v>386.6</v>
      </c>
      <c r="I1846">
        <v>2019</v>
      </c>
    </row>
    <row r="1847" spans="1:9">
      <c r="A1847" s="3">
        <v>108196</v>
      </c>
      <c r="B1847" t="s">
        <v>1421</v>
      </c>
      <c r="C1847" t="s">
        <v>313</v>
      </c>
      <c r="D1847" t="s">
        <v>233</v>
      </c>
      <c r="E1847" t="s">
        <v>280</v>
      </c>
      <c r="F1847" t="s">
        <v>3185</v>
      </c>
      <c r="G1847" s="24">
        <f t="shared" si="32"/>
        <v>0.4006153846153846</v>
      </c>
      <c r="H1847" s="24">
        <v>400.61538461538458</v>
      </c>
      <c r="I1847">
        <v>2019</v>
      </c>
    </row>
    <row r="1848" spans="1:9">
      <c r="A1848" s="3">
        <v>95307</v>
      </c>
      <c r="B1848" t="s">
        <v>981</v>
      </c>
      <c r="C1848" t="s">
        <v>313</v>
      </c>
      <c r="D1848" t="s">
        <v>60</v>
      </c>
      <c r="E1848" t="s">
        <v>330</v>
      </c>
      <c r="F1848" t="s">
        <v>3092</v>
      </c>
      <c r="G1848" s="24">
        <f t="shared" si="32"/>
        <v>0.57615384615384624</v>
      </c>
      <c r="H1848" s="24">
        <v>576.15384615384619</v>
      </c>
      <c r="I1848">
        <v>2019</v>
      </c>
    </row>
    <row r="1849" spans="1:9">
      <c r="A1849" s="3" t="s">
        <v>1543</v>
      </c>
      <c r="B1849" t="s">
        <v>983</v>
      </c>
      <c r="C1849" t="s">
        <v>313</v>
      </c>
      <c r="D1849" t="s">
        <v>60</v>
      </c>
      <c r="E1849" t="s">
        <v>330</v>
      </c>
      <c r="F1849" t="s">
        <v>3213</v>
      </c>
      <c r="G1849" s="24">
        <f t="shared" si="32"/>
        <v>0.70950000000000002</v>
      </c>
      <c r="H1849" s="24">
        <v>709.5</v>
      </c>
      <c r="I1849">
        <v>2019</v>
      </c>
    </row>
    <row r="1850" spans="1:9">
      <c r="A1850" s="3" t="s">
        <v>1544</v>
      </c>
      <c r="B1850" t="s">
        <v>1545</v>
      </c>
      <c r="C1850" t="s">
        <v>313</v>
      </c>
      <c r="D1850" t="s">
        <v>60</v>
      </c>
      <c r="E1850" t="s">
        <v>330</v>
      </c>
      <c r="F1850" t="s">
        <v>3213</v>
      </c>
      <c r="G1850" s="24">
        <f t="shared" si="32"/>
        <v>0.71099999999999997</v>
      </c>
      <c r="H1850" s="24">
        <v>711</v>
      </c>
      <c r="I1850">
        <v>2019</v>
      </c>
    </row>
    <row r="1851" spans="1:9">
      <c r="A1851" s="3">
        <v>184486</v>
      </c>
      <c r="B1851" t="s">
        <v>1406</v>
      </c>
      <c r="C1851" t="s">
        <v>313</v>
      </c>
      <c r="D1851" t="s">
        <v>60</v>
      </c>
      <c r="E1851" t="s">
        <v>330</v>
      </c>
      <c r="F1851" t="s">
        <v>3092</v>
      </c>
      <c r="G1851" s="24">
        <f t="shared" ref="G1851:G1914" si="33">H1851/1000</f>
        <v>0.74042307692307685</v>
      </c>
      <c r="H1851" s="24">
        <v>740.42307692307691</v>
      </c>
      <c r="I1851">
        <v>2019</v>
      </c>
    </row>
    <row r="1852" spans="1:9">
      <c r="A1852" s="3" t="s">
        <v>1535</v>
      </c>
      <c r="B1852" t="s">
        <v>982</v>
      </c>
      <c r="C1852" t="s">
        <v>313</v>
      </c>
      <c r="D1852" t="s">
        <v>60</v>
      </c>
      <c r="E1852" t="s">
        <v>330</v>
      </c>
      <c r="F1852" t="s">
        <v>3213</v>
      </c>
      <c r="G1852" s="24">
        <f t="shared" si="33"/>
        <v>0.84738461538461529</v>
      </c>
      <c r="H1852" s="24">
        <v>847.38461538461524</v>
      </c>
      <c r="I1852">
        <v>2019</v>
      </c>
    </row>
    <row r="1853" spans="1:9">
      <c r="A1853" s="3" t="s">
        <v>1540</v>
      </c>
      <c r="B1853" t="s">
        <v>982</v>
      </c>
      <c r="C1853" t="s">
        <v>313</v>
      </c>
      <c r="D1853" t="s">
        <v>60</v>
      </c>
      <c r="E1853" t="s">
        <v>330</v>
      </c>
      <c r="F1853" t="s">
        <v>3213</v>
      </c>
      <c r="G1853" s="24">
        <f t="shared" si="33"/>
        <v>0.87515999999999994</v>
      </c>
      <c r="H1853" s="24">
        <v>875.16</v>
      </c>
      <c r="I1853">
        <v>2019</v>
      </c>
    </row>
    <row r="1854" spans="1:9">
      <c r="A1854" s="3">
        <v>92204</v>
      </c>
      <c r="B1854" t="s">
        <v>1008</v>
      </c>
      <c r="C1854" t="s">
        <v>313</v>
      </c>
      <c r="D1854" t="s">
        <v>61</v>
      </c>
      <c r="E1854" t="s">
        <v>330</v>
      </c>
      <c r="F1854" t="s">
        <v>3104</v>
      </c>
      <c r="G1854" s="24">
        <f t="shared" si="33"/>
        <v>0.96222307692307696</v>
      </c>
      <c r="H1854" s="24">
        <v>962.22307692307697</v>
      </c>
      <c r="I1854">
        <v>2019</v>
      </c>
    </row>
    <row r="1855" spans="1:9">
      <c r="A1855" s="3" t="s">
        <v>1533</v>
      </c>
      <c r="B1855" t="s">
        <v>1534</v>
      </c>
      <c r="C1855" t="s">
        <v>313</v>
      </c>
      <c r="D1855" t="s">
        <v>60</v>
      </c>
      <c r="E1855" t="s">
        <v>330</v>
      </c>
      <c r="F1855" t="s">
        <v>3213</v>
      </c>
      <c r="G1855" s="24">
        <f t="shared" si="33"/>
        <v>1.0588499999999998</v>
      </c>
      <c r="H1855" s="24">
        <v>1058.8499999999999</v>
      </c>
      <c r="I1855">
        <v>2019</v>
      </c>
    </row>
    <row r="1856" spans="1:9">
      <c r="A1856" s="3" t="s">
        <v>1724</v>
      </c>
      <c r="B1856" t="s">
        <v>1006</v>
      </c>
      <c r="C1856" t="s">
        <v>313</v>
      </c>
      <c r="D1856" t="s">
        <v>61</v>
      </c>
      <c r="E1856" t="s">
        <v>330</v>
      </c>
      <c r="F1856" t="s">
        <v>3107</v>
      </c>
      <c r="G1856" s="24">
        <f t="shared" si="33"/>
        <v>1.2993230769230768</v>
      </c>
      <c r="H1856" s="24">
        <v>1299.3230769230768</v>
      </c>
      <c r="I1856">
        <v>2019</v>
      </c>
    </row>
    <row r="1857" spans="1:9">
      <c r="A1857" s="3">
        <v>105577</v>
      </c>
      <c r="B1857" t="s">
        <v>1700</v>
      </c>
      <c r="C1857" t="s">
        <v>313</v>
      </c>
      <c r="D1857" t="s">
        <v>228</v>
      </c>
      <c r="E1857" t="s">
        <v>330</v>
      </c>
      <c r="F1857" t="s">
        <v>3224</v>
      </c>
      <c r="G1857" s="24">
        <f t="shared" si="33"/>
        <v>1.5251384615384616</v>
      </c>
      <c r="H1857" s="24">
        <v>1525.1384615384616</v>
      </c>
      <c r="I1857">
        <v>2019</v>
      </c>
    </row>
    <row r="1858" spans="1:9">
      <c r="A1858" s="3">
        <v>78868</v>
      </c>
      <c r="B1858" t="s">
        <v>3717</v>
      </c>
      <c r="C1858" t="s">
        <v>313</v>
      </c>
      <c r="D1858" t="s">
        <v>167</v>
      </c>
      <c r="E1858" t="s">
        <v>330</v>
      </c>
      <c r="F1858" t="s">
        <v>3033</v>
      </c>
      <c r="G1858" s="24">
        <f t="shared" si="33"/>
        <v>1.7685230769230769</v>
      </c>
      <c r="H1858" s="24">
        <v>1768.5230769230768</v>
      </c>
      <c r="I1858">
        <v>2019</v>
      </c>
    </row>
    <row r="1859" spans="1:9">
      <c r="A1859" s="3" t="s">
        <v>1726</v>
      </c>
      <c r="B1859" t="s">
        <v>1006</v>
      </c>
      <c r="C1859" t="s">
        <v>313</v>
      </c>
      <c r="D1859" t="s">
        <v>61</v>
      </c>
      <c r="E1859" t="s">
        <v>330</v>
      </c>
      <c r="F1859" t="s">
        <v>3107</v>
      </c>
      <c r="G1859" s="24">
        <f t="shared" si="33"/>
        <v>1.782830769230769</v>
      </c>
      <c r="H1859" s="24">
        <v>1782.830769230769</v>
      </c>
      <c r="I1859">
        <v>2019</v>
      </c>
    </row>
    <row r="1860" spans="1:9">
      <c r="A1860" s="3" t="s">
        <v>1727</v>
      </c>
      <c r="B1860" t="s">
        <v>1006</v>
      </c>
      <c r="C1860" t="s">
        <v>313</v>
      </c>
      <c r="D1860" t="s">
        <v>61</v>
      </c>
      <c r="E1860" t="s">
        <v>330</v>
      </c>
      <c r="F1860" t="s">
        <v>3107</v>
      </c>
      <c r="G1860" s="24">
        <f t="shared" si="33"/>
        <v>1.782830769230769</v>
      </c>
      <c r="H1860" s="24">
        <v>1782.830769230769</v>
      </c>
      <c r="I1860">
        <v>2019</v>
      </c>
    </row>
    <row r="1861" spans="1:9">
      <c r="A1861" s="3" t="s">
        <v>1771</v>
      </c>
      <c r="B1861" t="s">
        <v>1006</v>
      </c>
      <c r="C1861" t="s">
        <v>313</v>
      </c>
      <c r="D1861" t="s">
        <v>61</v>
      </c>
      <c r="E1861" t="s">
        <v>330</v>
      </c>
      <c r="F1861" t="s">
        <v>3070</v>
      </c>
      <c r="G1861" s="24">
        <f t="shared" si="33"/>
        <v>1.782830769230769</v>
      </c>
      <c r="H1861" s="24">
        <v>1782.830769230769</v>
      </c>
      <c r="I1861">
        <v>2019</v>
      </c>
    </row>
    <row r="1862" spans="1:9">
      <c r="A1862" s="3" t="s">
        <v>1725</v>
      </c>
      <c r="B1862" t="s">
        <v>1006</v>
      </c>
      <c r="C1862" t="s">
        <v>313</v>
      </c>
      <c r="D1862" t="s">
        <v>61</v>
      </c>
      <c r="E1862" t="s">
        <v>330</v>
      </c>
      <c r="F1862" t="s">
        <v>3070</v>
      </c>
      <c r="G1862" s="24">
        <f t="shared" si="33"/>
        <v>1.8443076923076922</v>
      </c>
      <c r="H1862" s="24">
        <v>1844.3076923076922</v>
      </c>
      <c r="I1862">
        <v>2019</v>
      </c>
    </row>
    <row r="1863" spans="1:9">
      <c r="A1863" s="3">
        <v>126762</v>
      </c>
      <c r="B1863" t="s">
        <v>984</v>
      </c>
      <c r="C1863" t="s">
        <v>313</v>
      </c>
      <c r="D1863" t="s">
        <v>60</v>
      </c>
      <c r="E1863" t="s">
        <v>330</v>
      </c>
      <c r="F1863" t="s">
        <v>3092</v>
      </c>
      <c r="G1863" s="24">
        <f t="shared" si="33"/>
        <v>1.8462769230769229</v>
      </c>
      <c r="H1863" s="24">
        <v>1846.2769230769229</v>
      </c>
      <c r="I1863">
        <v>2019</v>
      </c>
    </row>
    <row r="1864" spans="1:9">
      <c r="A1864" s="3">
        <v>81597</v>
      </c>
      <c r="B1864" t="s">
        <v>1423</v>
      </c>
      <c r="C1864" t="s">
        <v>313</v>
      </c>
      <c r="D1864" t="s">
        <v>61</v>
      </c>
      <c r="E1864" t="s">
        <v>330</v>
      </c>
      <c r="F1864" t="s">
        <v>3107</v>
      </c>
      <c r="G1864" s="24">
        <f t="shared" si="33"/>
        <v>1.8725538461538462</v>
      </c>
      <c r="H1864" s="24">
        <v>1872.5538461538463</v>
      </c>
      <c r="I1864">
        <v>2019</v>
      </c>
    </row>
    <row r="1865" spans="1:9">
      <c r="A1865" s="3">
        <v>50875</v>
      </c>
      <c r="B1865" t="s">
        <v>1416</v>
      </c>
      <c r="C1865" t="s">
        <v>313</v>
      </c>
      <c r="D1865" t="s">
        <v>61</v>
      </c>
      <c r="E1865" t="s">
        <v>330</v>
      </c>
      <c r="F1865" t="s">
        <v>3183</v>
      </c>
      <c r="G1865" s="24">
        <f t="shared" si="33"/>
        <v>1.9189999999999998</v>
      </c>
      <c r="H1865" s="24">
        <v>1918.9999999999998</v>
      </c>
      <c r="I1865">
        <v>2019</v>
      </c>
    </row>
    <row r="1866" spans="1:9">
      <c r="A1866" s="3">
        <v>67657</v>
      </c>
      <c r="B1866" t="s">
        <v>1416</v>
      </c>
      <c r="C1866" t="s">
        <v>313</v>
      </c>
      <c r="D1866" t="s">
        <v>61</v>
      </c>
      <c r="E1866" t="s">
        <v>330</v>
      </c>
      <c r="F1866" t="s">
        <v>3183</v>
      </c>
      <c r="G1866" s="24">
        <f t="shared" si="33"/>
        <v>1.9189999999999998</v>
      </c>
      <c r="H1866" s="24">
        <v>1918.9999999999998</v>
      </c>
      <c r="I1866">
        <v>2019</v>
      </c>
    </row>
    <row r="1867" spans="1:9">
      <c r="A1867" s="3" t="s">
        <v>1417</v>
      </c>
      <c r="B1867" t="s">
        <v>1416</v>
      </c>
      <c r="C1867" t="s">
        <v>313</v>
      </c>
      <c r="D1867" t="s">
        <v>61</v>
      </c>
      <c r="E1867" t="s">
        <v>330</v>
      </c>
      <c r="F1867" t="s">
        <v>3183</v>
      </c>
      <c r="G1867" s="24">
        <f t="shared" si="33"/>
        <v>1.9189999999999998</v>
      </c>
      <c r="H1867" s="24">
        <v>1918.9999999999998</v>
      </c>
      <c r="I1867">
        <v>2019</v>
      </c>
    </row>
    <row r="1868" spans="1:9">
      <c r="A1868" s="3" t="s">
        <v>1410</v>
      </c>
      <c r="B1868" t="s">
        <v>1411</v>
      </c>
      <c r="C1868" t="s">
        <v>313</v>
      </c>
      <c r="D1868" t="s">
        <v>167</v>
      </c>
      <c r="E1868" t="s">
        <v>330</v>
      </c>
      <c r="F1868" t="s">
        <v>3181</v>
      </c>
      <c r="G1868" s="24">
        <f t="shared" si="33"/>
        <v>1.9190769230769231</v>
      </c>
      <c r="H1868" s="24">
        <v>1919.0769230769231</v>
      </c>
      <c r="I1868">
        <v>2019</v>
      </c>
    </row>
    <row r="1869" spans="1:9">
      <c r="A1869" s="3">
        <v>91948</v>
      </c>
      <c r="B1869" t="s">
        <v>1704</v>
      </c>
      <c r="C1869" t="s">
        <v>313</v>
      </c>
      <c r="D1869" t="s">
        <v>228</v>
      </c>
      <c r="E1869" t="s">
        <v>330</v>
      </c>
      <c r="F1869" t="s">
        <v>3224</v>
      </c>
      <c r="G1869" s="24">
        <f t="shared" si="33"/>
        <v>1.9811076923076922</v>
      </c>
      <c r="H1869" s="24">
        <v>1981.1076923076923</v>
      </c>
      <c r="I1869">
        <v>2019</v>
      </c>
    </row>
    <row r="1870" spans="1:9">
      <c r="A1870" s="3">
        <v>74981</v>
      </c>
      <c r="B1870" t="s">
        <v>887</v>
      </c>
      <c r="C1870" t="s">
        <v>313</v>
      </c>
      <c r="D1870" t="s">
        <v>61</v>
      </c>
      <c r="E1870" t="s">
        <v>330</v>
      </c>
      <c r="F1870" t="s">
        <v>3183</v>
      </c>
      <c r="G1870" s="24">
        <f t="shared" si="33"/>
        <v>2.0021538461538464</v>
      </c>
      <c r="H1870" s="24">
        <v>2002.1538461538462</v>
      </c>
      <c r="I1870">
        <v>2019</v>
      </c>
    </row>
    <row r="1871" spans="1:9">
      <c r="A1871" s="3">
        <v>74982</v>
      </c>
      <c r="B1871" t="s">
        <v>887</v>
      </c>
      <c r="C1871" t="s">
        <v>313</v>
      </c>
      <c r="D1871" t="s">
        <v>61</v>
      </c>
      <c r="E1871" t="s">
        <v>330</v>
      </c>
      <c r="F1871" t="s">
        <v>3183</v>
      </c>
      <c r="G1871" s="24">
        <f t="shared" si="33"/>
        <v>2.0021538461538464</v>
      </c>
      <c r="H1871" s="24">
        <v>2002.1538461538462</v>
      </c>
      <c r="I1871">
        <v>2019</v>
      </c>
    </row>
    <row r="1872" spans="1:9">
      <c r="A1872" s="3">
        <v>90746</v>
      </c>
      <c r="B1872" t="s">
        <v>1713</v>
      </c>
      <c r="C1872" t="s">
        <v>313</v>
      </c>
      <c r="D1872" t="s">
        <v>168</v>
      </c>
      <c r="E1872" t="s">
        <v>330</v>
      </c>
      <c r="F1872" t="s">
        <v>3183</v>
      </c>
      <c r="G1872" s="24">
        <f t="shared" si="33"/>
        <v>2.0038153846153848</v>
      </c>
      <c r="H1872" s="24">
        <v>2003.8153846153846</v>
      </c>
      <c r="I1872">
        <v>2019</v>
      </c>
    </row>
    <row r="1873" spans="1:9">
      <c r="A1873" s="3">
        <v>102825</v>
      </c>
      <c r="B1873" t="s">
        <v>1065</v>
      </c>
      <c r="C1873" t="s">
        <v>313</v>
      </c>
      <c r="D1873" t="s">
        <v>167</v>
      </c>
      <c r="E1873" t="s">
        <v>330</v>
      </c>
      <c r="F1873" t="s">
        <v>3033</v>
      </c>
      <c r="G1873" s="24">
        <f t="shared" si="33"/>
        <v>2.0843307692307693</v>
      </c>
      <c r="H1873" s="24">
        <v>2084.3307692307694</v>
      </c>
      <c r="I1873">
        <v>2019</v>
      </c>
    </row>
    <row r="1874" spans="1:9">
      <c r="A1874" s="3" t="s">
        <v>1408</v>
      </c>
      <c r="B1874" t="s">
        <v>1409</v>
      </c>
      <c r="C1874" t="s">
        <v>313</v>
      </c>
      <c r="D1874" t="s">
        <v>61</v>
      </c>
      <c r="E1874" t="s">
        <v>330</v>
      </c>
      <c r="F1874" t="s">
        <v>3107</v>
      </c>
      <c r="G1874" s="24">
        <f t="shared" si="33"/>
        <v>2.094753846153846</v>
      </c>
      <c r="H1874" s="24">
        <v>2094.7538461538461</v>
      </c>
      <c r="I1874">
        <v>2019</v>
      </c>
    </row>
    <row r="1875" spans="1:9">
      <c r="A1875" s="3">
        <v>68186</v>
      </c>
      <c r="B1875" t="s">
        <v>990</v>
      </c>
      <c r="C1875" t="s">
        <v>313</v>
      </c>
      <c r="D1875" t="s">
        <v>260</v>
      </c>
      <c r="E1875" t="s">
        <v>330</v>
      </c>
      <c r="F1875" t="s">
        <v>3100</v>
      </c>
      <c r="G1875" s="24">
        <f t="shared" si="33"/>
        <v>2.0957538461538463</v>
      </c>
      <c r="H1875" s="24">
        <v>2095.7538461538461</v>
      </c>
      <c r="I1875">
        <v>2019</v>
      </c>
    </row>
    <row r="1876" spans="1:9">
      <c r="A1876" s="3">
        <v>78707</v>
      </c>
      <c r="B1876" t="s">
        <v>1413</v>
      </c>
      <c r="C1876" t="s">
        <v>313</v>
      </c>
      <c r="D1876" t="s">
        <v>260</v>
      </c>
      <c r="E1876" t="s">
        <v>330</v>
      </c>
      <c r="F1876" t="s">
        <v>3100</v>
      </c>
      <c r="G1876" s="24">
        <f t="shared" si="33"/>
        <v>2.0957538461538463</v>
      </c>
      <c r="H1876" s="24">
        <v>2095.7538461538461</v>
      </c>
      <c r="I1876">
        <v>2019</v>
      </c>
    </row>
    <row r="1877" spans="1:9">
      <c r="A1877" s="3" t="s">
        <v>1721</v>
      </c>
      <c r="B1877" t="s">
        <v>1669</v>
      </c>
      <c r="C1877" t="s">
        <v>313</v>
      </c>
      <c r="D1877" t="s">
        <v>61</v>
      </c>
      <c r="E1877" t="s">
        <v>330</v>
      </c>
      <c r="F1877" t="s">
        <v>3070</v>
      </c>
      <c r="G1877" s="24">
        <f t="shared" si="33"/>
        <v>2.1018461538461537</v>
      </c>
      <c r="H1877" s="24">
        <v>2101.8461538461538</v>
      </c>
      <c r="I1877">
        <v>2019</v>
      </c>
    </row>
    <row r="1878" spans="1:9">
      <c r="A1878" s="3">
        <v>79817</v>
      </c>
      <c r="B1878" t="s">
        <v>1015</v>
      </c>
      <c r="C1878" t="s">
        <v>313</v>
      </c>
      <c r="D1878" t="s">
        <v>228</v>
      </c>
      <c r="E1878" t="s">
        <v>330</v>
      </c>
      <c r="F1878" t="s">
        <v>3110</v>
      </c>
      <c r="G1878" s="24">
        <f t="shared" si="33"/>
        <v>2.1105</v>
      </c>
      <c r="H1878" s="24">
        <v>2110.5</v>
      </c>
      <c r="I1878">
        <v>2019</v>
      </c>
    </row>
    <row r="1879" spans="1:9">
      <c r="A1879" s="3">
        <v>88304</v>
      </c>
      <c r="B1879" t="s">
        <v>1016</v>
      </c>
      <c r="C1879" t="s">
        <v>313</v>
      </c>
      <c r="D1879" t="s">
        <v>228</v>
      </c>
      <c r="E1879" t="s">
        <v>330</v>
      </c>
      <c r="F1879" t="s">
        <v>3110</v>
      </c>
      <c r="G1879" s="24">
        <f t="shared" si="33"/>
        <v>2.1105</v>
      </c>
      <c r="H1879" s="24">
        <v>2110.5</v>
      </c>
      <c r="I1879">
        <v>2019</v>
      </c>
    </row>
    <row r="1880" spans="1:9">
      <c r="A1880" s="3">
        <v>76204</v>
      </c>
      <c r="B1880" t="s">
        <v>1004</v>
      </c>
      <c r="C1880" t="s">
        <v>313</v>
      </c>
      <c r="D1880" t="s">
        <v>61</v>
      </c>
      <c r="E1880" t="s">
        <v>330</v>
      </c>
      <c r="F1880" t="s">
        <v>3226</v>
      </c>
      <c r="G1880" s="24">
        <f t="shared" si="33"/>
        <v>2.1114000000000002</v>
      </c>
      <c r="H1880" s="24">
        <v>2111.4</v>
      </c>
      <c r="I1880">
        <v>2019</v>
      </c>
    </row>
    <row r="1881" spans="1:9">
      <c r="A1881" s="3" t="s">
        <v>1719</v>
      </c>
      <c r="B1881" t="s">
        <v>1720</v>
      </c>
      <c r="C1881" t="s">
        <v>313</v>
      </c>
      <c r="D1881" t="s">
        <v>61</v>
      </c>
      <c r="E1881" t="s">
        <v>330</v>
      </c>
      <c r="F1881" t="s">
        <v>3070</v>
      </c>
      <c r="G1881" s="24">
        <f t="shared" si="33"/>
        <v>2.1161769230769232</v>
      </c>
      <c r="H1881" s="24">
        <v>2116.1769230769232</v>
      </c>
      <c r="I1881">
        <v>2019</v>
      </c>
    </row>
    <row r="1882" spans="1:9">
      <c r="A1882" s="3">
        <v>78922</v>
      </c>
      <c r="B1882" t="s">
        <v>1715</v>
      </c>
      <c r="C1882" t="s">
        <v>313</v>
      </c>
      <c r="D1882" t="s">
        <v>61</v>
      </c>
      <c r="E1882" t="s">
        <v>330</v>
      </c>
      <c r="F1882" t="s">
        <v>3226</v>
      </c>
      <c r="G1882" s="24">
        <f t="shared" si="33"/>
        <v>2.1209538461538457</v>
      </c>
      <c r="H1882" s="24">
        <v>2120.9538461538459</v>
      </c>
      <c r="I1882">
        <v>2019</v>
      </c>
    </row>
    <row r="1883" spans="1:9">
      <c r="A1883" s="3">
        <v>81543</v>
      </c>
      <c r="B1883" t="s">
        <v>1704</v>
      </c>
      <c r="C1883" t="s">
        <v>313</v>
      </c>
      <c r="D1883" t="s">
        <v>228</v>
      </c>
      <c r="E1883" t="s">
        <v>330</v>
      </c>
      <c r="F1883" t="s">
        <v>3070</v>
      </c>
      <c r="G1883" s="24">
        <f t="shared" si="33"/>
        <v>2.1209538461538457</v>
      </c>
      <c r="H1883" s="24">
        <v>2120.9538461538459</v>
      </c>
      <c r="I1883">
        <v>2019</v>
      </c>
    </row>
    <row r="1884" spans="1:9">
      <c r="A1884" s="3">
        <v>89340</v>
      </c>
      <c r="B1884" t="s">
        <v>1701</v>
      </c>
      <c r="C1884" t="s">
        <v>313</v>
      </c>
      <c r="D1884" t="s">
        <v>228</v>
      </c>
      <c r="E1884" t="s">
        <v>330</v>
      </c>
      <c r="F1884" t="s">
        <v>3224</v>
      </c>
      <c r="G1884" s="24">
        <f t="shared" si="33"/>
        <v>2.1226153846153846</v>
      </c>
      <c r="H1884" s="24">
        <v>2122.6153846153848</v>
      </c>
      <c r="I1884">
        <v>2019</v>
      </c>
    </row>
    <row r="1885" spans="1:9">
      <c r="A1885" s="3">
        <v>78739</v>
      </c>
      <c r="B1885" t="s">
        <v>1712</v>
      </c>
      <c r="C1885" t="s">
        <v>313</v>
      </c>
      <c r="D1885" t="s">
        <v>260</v>
      </c>
      <c r="E1885" t="s">
        <v>330</v>
      </c>
      <c r="F1885" t="s">
        <v>3100</v>
      </c>
      <c r="G1885" s="24">
        <f t="shared" si="33"/>
        <v>2.1248615384615386</v>
      </c>
      <c r="H1885" s="24">
        <v>2124.8615384615387</v>
      </c>
      <c r="I1885">
        <v>2019</v>
      </c>
    </row>
    <row r="1886" spans="1:9">
      <c r="A1886" s="3">
        <v>126589</v>
      </c>
      <c r="B1886" t="s">
        <v>1716</v>
      </c>
      <c r="C1886" t="s">
        <v>313</v>
      </c>
      <c r="D1886" t="s">
        <v>168</v>
      </c>
      <c r="E1886" t="s">
        <v>330</v>
      </c>
      <c r="F1886" t="s">
        <v>3227</v>
      </c>
      <c r="G1886" s="24">
        <f t="shared" si="33"/>
        <v>2.1323076923076925</v>
      </c>
      <c r="H1886" s="24">
        <v>2132.3076923076924</v>
      </c>
      <c r="I1886">
        <v>2019</v>
      </c>
    </row>
    <row r="1887" spans="1:9">
      <c r="A1887" s="3">
        <v>126518</v>
      </c>
      <c r="B1887" t="s">
        <v>1716</v>
      </c>
      <c r="C1887" t="s">
        <v>313</v>
      </c>
      <c r="D1887" t="s">
        <v>168</v>
      </c>
      <c r="E1887" t="s">
        <v>330</v>
      </c>
      <c r="F1887" t="s">
        <v>3227</v>
      </c>
      <c r="G1887" s="24">
        <f t="shared" si="33"/>
        <v>2.1323076923076925</v>
      </c>
      <c r="H1887" s="24">
        <v>2132.3076923076924</v>
      </c>
      <c r="I1887">
        <v>2019</v>
      </c>
    </row>
    <row r="1888" spans="1:9">
      <c r="A1888" s="3">
        <v>69549</v>
      </c>
      <c r="B1888" t="s">
        <v>1016</v>
      </c>
      <c r="C1888" t="s">
        <v>313</v>
      </c>
      <c r="D1888" t="s">
        <v>228</v>
      </c>
      <c r="E1888" t="s">
        <v>330</v>
      </c>
      <c r="F1888" t="s">
        <v>3070</v>
      </c>
      <c r="G1888" s="24">
        <f t="shared" si="33"/>
        <v>2.1323076923076925</v>
      </c>
      <c r="H1888" s="24">
        <v>2132.3076923076924</v>
      </c>
      <c r="I1888">
        <v>2019</v>
      </c>
    </row>
    <row r="1889" spans="1:9">
      <c r="A1889" s="3">
        <v>81594</v>
      </c>
      <c r="B1889" t="s">
        <v>1423</v>
      </c>
      <c r="C1889" t="s">
        <v>313</v>
      </c>
      <c r="D1889" t="s">
        <v>61</v>
      </c>
      <c r="E1889" t="s">
        <v>330</v>
      </c>
      <c r="F1889" t="s">
        <v>3070</v>
      </c>
      <c r="G1889" s="24">
        <f t="shared" si="33"/>
        <v>2.1400615384615387</v>
      </c>
      <c r="H1889" s="24">
        <v>2140.0615384615385</v>
      </c>
      <c r="I1889">
        <v>2019</v>
      </c>
    </row>
    <row r="1890" spans="1:9">
      <c r="A1890" s="3">
        <v>77922</v>
      </c>
      <c r="B1890" t="s">
        <v>1714</v>
      </c>
      <c r="C1890" t="s">
        <v>313</v>
      </c>
      <c r="D1890" t="s">
        <v>61</v>
      </c>
      <c r="E1890" t="s">
        <v>330</v>
      </c>
      <c r="F1890" t="s">
        <v>3226</v>
      </c>
      <c r="G1890" s="24">
        <f t="shared" si="33"/>
        <v>2.1419999999999999</v>
      </c>
      <c r="H1890" s="24">
        <v>2142</v>
      </c>
      <c r="I1890">
        <v>2019</v>
      </c>
    </row>
    <row r="1891" spans="1:9">
      <c r="A1891" s="3">
        <v>77920</v>
      </c>
      <c r="B1891" t="s">
        <v>1714</v>
      </c>
      <c r="C1891" t="s">
        <v>313</v>
      </c>
      <c r="D1891" t="s">
        <v>61</v>
      </c>
      <c r="E1891" t="s">
        <v>330</v>
      </c>
      <c r="F1891" t="s">
        <v>3226</v>
      </c>
      <c r="G1891" s="24">
        <f t="shared" si="33"/>
        <v>2.1465000000000001</v>
      </c>
      <c r="H1891" s="24">
        <v>2146.5</v>
      </c>
      <c r="I1891">
        <v>2019</v>
      </c>
    </row>
    <row r="1892" spans="1:9">
      <c r="A1892" s="3">
        <v>78748</v>
      </c>
      <c r="B1892" t="s">
        <v>1418</v>
      </c>
      <c r="C1892" t="s">
        <v>313</v>
      </c>
      <c r="D1892" t="s">
        <v>260</v>
      </c>
      <c r="E1892" t="s">
        <v>330</v>
      </c>
      <c r="F1892" t="s">
        <v>3102</v>
      </c>
      <c r="G1892" s="24">
        <f t="shared" si="33"/>
        <v>2.1489230769230767</v>
      </c>
      <c r="H1892" s="24">
        <v>2148.9230769230767</v>
      </c>
      <c r="I1892">
        <v>2019</v>
      </c>
    </row>
    <row r="1893" spans="1:9">
      <c r="A1893" s="3">
        <v>74872</v>
      </c>
      <c r="B1893" t="s">
        <v>1728</v>
      </c>
      <c r="C1893" t="s">
        <v>313</v>
      </c>
      <c r="D1893" t="s">
        <v>167</v>
      </c>
      <c r="E1893" t="s">
        <v>330</v>
      </c>
      <c r="F1893" t="s">
        <v>3228</v>
      </c>
      <c r="G1893" s="24">
        <f t="shared" si="33"/>
        <v>2.1489230769230767</v>
      </c>
      <c r="H1893" s="24">
        <v>2148.9230769230767</v>
      </c>
      <c r="I1893">
        <v>2019</v>
      </c>
    </row>
    <row r="1894" spans="1:9">
      <c r="A1894" s="3">
        <v>79953</v>
      </c>
      <c r="B1894" t="s">
        <v>1714</v>
      </c>
      <c r="C1894" t="s">
        <v>313</v>
      </c>
      <c r="D1894" t="s">
        <v>61</v>
      </c>
      <c r="E1894" t="s">
        <v>330</v>
      </c>
      <c r="F1894" t="s">
        <v>3070</v>
      </c>
      <c r="G1894" s="24">
        <f t="shared" si="33"/>
        <v>2.1496153846153847</v>
      </c>
      <c r="H1894" s="24">
        <v>2149.6153846153848</v>
      </c>
      <c r="I1894">
        <v>2019</v>
      </c>
    </row>
    <row r="1895" spans="1:9">
      <c r="A1895" s="3" t="s">
        <v>1412</v>
      </c>
      <c r="B1895" t="s">
        <v>1411</v>
      </c>
      <c r="C1895" t="s">
        <v>313</v>
      </c>
      <c r="D1895" t="s">
        <v>167</v>
      </c>
      <c r="E1895" t="s">
        <v>330</v>
      </c>
      <c r="F1895" t="s">
        <v>3181</v>
      </c>
      <c r="G1895" s="24">
        <f t="shared" si="33"/>
        <v>2.1502384615384611</v>
      </c>
      <c r="H1895" s="24">
        <v>2150.2384615384613</v>
      </c>
      <c r="I1895">
        <v>2019</v>
      </c>
    </row>
    <row r="1896" spans="1:9">
      <c r="A1896" s="3">
        <v>78745</v>
      </c>
      <c r="B1896" t="s">
        <v>1418</v>
      </c>
      <c r="C1896" t="s">
        <v>313</v>
      </c>
      <c r="D1896" t="s">
        <v>260</v>
      </c>
      <c r="E1896" t="s">
        <v>330</v>
      </c>
      <c r="F1896" t="s">
        <v>3102</v>
      </c>
      <c r="G1896" s="24">
        <f t="shared" si="33"/>
        <v>2.1543923076923073</v>
      </c>
      <c r="H1896" s="24">
        <v>2154.3923076923074</v>
      </c>
      <c r="I1896">
        <v>2019</v>
      </c>
    </row>
    <row r="1897" spans="1:9">
      <c r="A1897" s="3">
        <v>78581</v>
      </c>
      <c r="B1897" t="s">
        <v>1729</v>
      </c>
      <c r="C1897" t="s">
        <v>313</v>
      </c>
      <c r="D1897" t="s">
        <v>167</v>
      </c>
      <c r="E1897" t="s">
        <v>330</v>
      </c>
      <c r="F1897" t="s">
        <v>3228</v>
      </c>
      <c r="G1897" s="24">
        <f t="shared" si="33"/>
        <v>2.16</v>
      </c>
      <c r="H1897" s="24">
        <v>2160</v>
      </c>
      <c r="I1897">
        <v>2019</v>
      </c>
    </row>
    <row r="1898" spans="1:9">
      <c r="A1898" s="3" t="s">
        <v>1706</v>
      </c>
      <c r="B1898" t="s">
        <v>1411</v>
      </c>
      <c r="C1898" t="s">
        <v>313</v>
      </c>
      <c r="D1898" t="s">
        <v>167</v>
      </c>
      <c r="E1898" t="s">
        <v>330</v>
      </c>
      <c r="F1898" t="s">
        <v>3033</v>
      </c>
      <c r="G1898" s="24">
        <f t="shared" si="33"/>
        <v>2.1782769230769232</v>
      </c>
      <c r="H1898" s="24">
        <v>2178.2769230769231</v>
      </c>
      <c r="I1898">
        <v>2019</v>
      </c>
    </row>
    <row r="1899" spans="1:9">
      <c r="A1899" s="3">
        <v>89636</v>
      </c>
      <c r="B1899" t="s">
        <v>1730</v>
      </c>
      <c r="C1899" t="s">
        <v>313</v>
      </c>
      <c r="D1899" t="s">
        <v>228</v>
      </c>
      <c r="E1899" t="s">
        <v>330</v>
      </c>
      <c r="F1899" t="s">
        <v>3224</v>
      </c>
      <c r="G1899" s="24">
        <f t="shared" si="33"/>
        <v>2.1855076923076924</v>
      </c>
      <c r="H1899" s="24">
        <v>2185.5076923076922</v>
      </c>
      <c r="I1899">
        <v>2019</v>
      </c>
    </row>
    <row r="1900" spans="1:9">
      <c r="A1900" s="3">
        <v>77898</v>
      </c>
      <c r="B1900" t="s">
        <v>1714</v>
      </c>
      <c r="C1900" t="s">
        <v>313</v>
      </c>
      <c r="D1900" t="s">
        <v>61</v>
      </c>
      <c r="E1900" t="s">
        <v>330</v>
      </c>
      <c r="F1900" t="s">
        <v>3226</v>
      </c>
      <c r="G1900" s="24">
        <f t="shared" si="33"/>
        <v>2.1960000000000002</v>
      </c>
      <c r="H1900" s="24">
        <v>2196</v>
      </c>
      <c r="I1900">
        <v>2019</v>
      </c>
    </row>
    <row r="1901" spans="1:9">
      <c r="A1901" s="3">
        <v>76985</v>
      </c>
      <c r="B1901" t="s">
        <v>391</v>
      </c>
      <c r="C1901" t="s">
        <v>313</v>
      </c>
      <c r="D1901" t="s">
        <v>61</v>
      </c>
      <c r="E1901" t="s">
        <v>330</v>
      </c>
      <c r="F1901" t="s">
        <v>3226</v>
      </c>
      <c r="G1901" s="24">
        <f t="shared" si="33"/>
        <v>2.303753846153846</v>
      </c>
      <c r="H1901" s="24">
        <v>2303.7538461538461</v>
      </c>
      <c r="I1901">
        <v>2019</v>
      </c>
    </row>
    <row r="1902" spans="1:9">
      <c r="A1902" s="3">
        <v>76880</v>
      </c>
      <c r="B1902" t="s">
        <v>391</v>
      </c>
      <c r="C1902" t="s">
        <v>313</v>
      </c>
      <c r="D1902" t="s">
        <v>61</v>
      </c>
      <c r="E1902" t="s">
        <v>330</v>
      </c>
      <c r="F1902" t="s">
        <v>3226</v>
      </c>
      <c r="G1902" s="24">
        <f t="shared" si="33"/>
        <v>2.303753846153846</v>
      </c>
      <c r="H1902" s="24">
        <v>2303.7538461538461</v>
      </c>
      <c r="I1902">
        <v>2019</v>
      </c>
    </row>
    <row r="1903" spans="1:9">
      <c r="A1903" s="3">
        <v>80611</v>
      </c>
      <c r="B1903" t="s">
        <v>1717</v>
      </c>
      <c r="C1903" t="s">
        <v>313</v>
      </c>
      <c r="D1903" t="s">
        <v>168</v>
      </c>
      <c r="E1903" t="s">
        <v>330</v>
      </c>
      <c r="F1903" t="s">
        <v>3180</v>
      </c>
      <c r="G1903" s="24">
        <f t="shared" si="33"/>
        <v>2.31</v>
      </c>
      <c r="H1903" s="24">
        <v>2310</v>
      </c>
      <c r="I1903">
        <v>2019</v>
      </c>
    </row>
    <row r="1904" spans="1:9">
      <c r="A1904" s="3">
        <v>81414</v>
      </c>
      <c r="B1904" t="s">
        <v>1415</v>
      </c>
      <c r="C1904" t="s">
        <v>313</v>
      </c>
      <c r="D1904" t="s">
        <v>260</v>
      </c>
      <c r="E1904" t="s">
        <v>330</v>
      </c>
      <c r="F1904" t="s">
        <v>3180</v>
      </c>
      <c r="G1904" s="24">
        <f t="shared" si="33"/>
        <v>2.3150769230769228</v>
      </c>
      <c r="H1904" s="24">
        <v>2315.0769230769229</v>
      </c>
      <c r="I1904">
        <v>2019</v>
      </c>
    </row>
    <row r="1905" spans="1:9">
      <c r="A1905" s="3">
        <v>81413</v>
      </c>
      <c r="B1905" t="s">
        <v>1415</v>
      </c>
      <c r="C1905" t="s">
        <v>313</v>
      </c>
      <c r="D1905" t="s">
        <v>260</v>
      </c>
      <c r="E1905" t="s">
        <v>330</v>
      </c>
      <c r="F1905" t="s">
        <v>3180</v>
      </c>
      <c r="G1905" s="24">
        <f t="shared" si="33"/>
        <v>2.3150769230769228</v>
      </c>
      <c r="H1905" s="24">
        <v>2315.0769230769229</v>
      </c>
      <c r="I1905">
        <v>2019</v>
      </c>
    </row>
    <row r="1906" spans="1:9">
      <c r="A1906" s="3" t="s">
        <v>1722</v>
      </c>
      <c r="B1906" t="s">
        <v>1723</v>
      </c>
      <c r="C1906" t="s">
        <v>313</v>
      </c>
      <c r="D1906" t="s">
        <v>168</v>
      </c>
      <c r="E1906" t="s">
        <v>330</v>
      </c>
      <c r="F1906" t="s">
        <v>3228</v>
      </c>
      <c r="G1906" s="24">
        <f t="shared" si="33"/>
        <v>2.3161846153846155</v>
      </c>
      <c r="H1906" s="24">
        <v>2316.1846153846154</v>
      </c>
      <c r="I1906">
        <v>2019</v>
      </c>
    </row>
    <row r="1907" spans="1:9">
      <c r="A1907" s="3">
        <v>50940</v>
      </c>
      <c r="B1907" t="s">
        <v>1414</v>
      </c>
      <c r="C1907" t="s">
        <v>313</v>
      </c>
      <c r="D1907" t="s">
        <v>228</v>
      </c>
      <c r="E1907" t="s">
        <v>330</v>
      </c>
      <c r="F1907" t="s">
        <v>3180</v>
      </c>
      <c r="G1907" s="24">
        <f t="shared" si="33"/>
        <v>2.3171076923076921</v>
      </c>
      <c r="H1907" s="24">
        <v>2317.1076923076921</v>
      </c>
      <c r="I1907">
        <v>2019</v>
      </c>
    </row>
    <row r="1908" spans="1:9">
      <c r="A1908" s="3">
        <v>80600</v>
      </c>
      <c r="B1908" t="s">
        <v>2101</v>
      </c>
      <c r="C1908" t="s">
        <v>313</v>
      </c>
      <c r="D1908" t="s">
        <v>260</v>
      </c>
      <c r="E1908" t="s">
        <v>330</v>
      </c>
      <c r="F1908" t="s">
        <v>3180</v>
      </c>
      <c r="G1908" s="24">
        <f t="shared" si="33"/>
        <v>2.3171076923076921</v>
      </c>
      <c r="H1908" s="24">
        <v>2317.1076923076921</v>
      </c>
      <c r="I1908">
        <v>2019</v>
      </c>
    </row>
    <row r="1909" spans="1:9">
      <c r="A1909" s="3" t="s">
        <v>1718</v>
      </c>
      <c r="B1909" t="s">
        <v>559</v>
      </c>
      <c r="C1909" t="s">
        <v>313</v>
      </c>
      <c r="D1909" t="s">
        <v>168</v>
      </c>
      <c r="E1909" t="s">
        <v>330</v>
      </c>
      <c r="F1909" t="s">
        <v>3228</v>
      </c>
      <c r="G1909" s="24">
        <f t="shared" si="33"/>
        <v>2.3174999999999999</v>
      </c>
      <c r="H1909" s="24">
        <v>2317.5</v>
      </c>
      <c r="I1909">
        <v>2019</v>
      </c>
    </row>
    <row r="1910" spans="1:9">
      <c r="A1910" s="3">
        <v>91062</v>
      </c>
      <c r="B1910" t="s">
        <v>1413</v>
      </c>
      <c r="C1910" t="s">
        <v>313</v>
      </c>
      <c r="D1910" t="s">
        <v>260</v>
      </c>
      <c r="E1910" t="s">
        <v>330</v>
      </c>
      <c r="F1910" t="s">
        <v>3180</v>
      </c>
      <c r="G1910" s="24">
        <f t="shared" si="33"/>
        <v>2.3263615384615384</v>
      </c>
      <c r="H1910" s="24">
        <v>2326.3615384615382</v>
      </c>
      <c r="I1910">
        <v>2019</v>
      </c>
    </row>
    <row r="1911" spans="1:9">
      <c r="A1911" s="3">
        <v>50804</v>
      </c>
      <c r="B1911" t="s">
        <v>1723</v>
      </c>
      <c r="C1911" t="s">
        <v>313</v>
      </c>
      <c r="D1911" t="s">
        <v>260</v>
      </c>
      <c r="E1911" t="s">
        <v>330</v>
      </c>
      <c r="F1911" t="s">
        <v>3228</v>
      </c>
      <c r="G1911" s="24">
        <f t="shared" si="33"/>
        <v>2.3284769230769231</v>
      </c>
      <c r="H1911" s="24">
        <v>2328.476923076923</v>
      </c>
      <c r="I1911">
        <v>2019</v>
      </c>
    </row>
    <row r="1912" spans="1:9">
      <c r="A1912" s="3">
        <v>90998</v>
      </c>
      <c r="B1912" t="s">
        <v>774</v>
      </c>
      <c r="C1912" t="s">
        <v>313</v>
      </c>
      <c r="D1912" t="s">
        <v>260</v>
      </c>
      <c r="E1912" t="s">
        <v>330</v>
      </c>
      <c r="F1912" t="s">
        <v>3180</v>
      </c>
      <c r="G1912" s="24">
        <f t="shared" si="33"/>
        <v>2.3303076923076924</v>
      </c>
      <c r="H1912" s="24">
        <v>2330.3076923076924</v>
      </c>
      <c r="I1912">
        <v>2019</v>
      </c>
    </row>
    <row r="1913" spans="1:9">
      <c r="A1913" s="3" t="s">
        <v>1702</v>
      </c>
      <c r="B1913" t="s">
        <v>1512</v>
      </c>
      <c r="C1913" t="s">
        <v>313</v>
      </c>
      <c r="D1913" t="s">
        <v>61</v>
      </c>
      <c r="E1913" t="s">
        <v>330</v>
      </c>
      <c r="F1913" t="s">
        <v>3180</v>
      </c>
      <c r="G1913" s="24">
        <f t="shared" si="33"/>
        <v>2.3556923076923075</v>
      </c>
      <c r="H1913" s="24">
        <v>2355.6923076923076</v>
      </c>
      <c r="I1913">
        <v>2019</v>
      </c>
    </row>
    <row r="1914" spans="1:9">
      <c r="A1914" s="3" t="s">
        <v>1710</v>
      </c>
      <c r="B1914" t="s">
        <v>1013</v>
      </c>
      <c r="C1914" t="s">
        <v>313</v>
      </c>
      <c r="D1914" t="s">
        <v>61</v>
      </c>
      <c r="E1914" t="s">
        <v>330</v>
      </c>
      <c r="F1914" t="s">
        <v>3180</v>
      </c>
      <c r="G1914" s="24">
        <f t="shared" si="33"/>
        <v>2.3556923076923075</v>
      </c>
      <c r="H1914" s="24">
        <v>2355.6923076923076</v>
      </c>
      <c r="I1914">
        <v>2019</v>
      </c>
    </row>
    <row r="1915" spans="1:9">
      <c r="A1915" s="3">
        <v>81459</v>
      </c>
      <c r="B1915" t="s">
        <v>1013</v>
      </c>
      <c r="C1915" t="s">
        <v>313</v>
      </c>
      <c r="D1915" t="s">
        <v>61</v>
      </c>
      <c r="E1915" t="s">
        <v>330</v>
      </c>
      <c r="F1915" t="s">
        <v>3180</v>
      </c>
      <c r="G1915" s="24">
        <f t="shared" ref="G1915:G1978" si="34">H1915/1000</f>
        <v>2.3556923076923075</v>
      </c>
      <c r="H1915" s="24">
        <v>2355.6923076923076</v>
      </c>
      <c r="I1915">
        <v>2019</v>
      </c>
    </row>
    <row r="1916" spans="1:9">
      <c r="A1916" s="3" t="s">
        <v>1708</v>
      </c>
      <c r="B1916" t="s">
        <v>1709</v>
      </c>
      <c r="C1916" t="s">
        <v>313</v>
      </c>
      <c r="D1916" t="s">
        <v>61</v>
      </c>
      <c r="E1916" t="s">
        <v>330</v>
      </c>
      <c r="F1916" t="s">
        <v>3180</v>
      </c>
      <c r="G1916" s="24">
        <f t="shared" si="34"/>
        <v>2.3577230769230768</v>
      </c>
      <c r="H1916" s="24">
        <v>2357.7230769230769</v>
      </c>
      <c r="I1916">
        <v>2019</v>
      </c>
    </row>
    <row r="1917" spans="1:9">
      <c r="A1917" s="3">
        <v>78498</v>
      </c>
      <c r="B1917" t="s">
        <v>1419</v>
      </c>
      <c r="C1917" t="s">
        <v>313</v>
      </c>
      <c r="D1917" t="s">
        <v>228</v>
      </c>
      <c r="E1917" t="s">
        <v>330</v>
      </c>
      <c r="F1917" t="s">
        <v>3180</v>
      </c>
      <c r="G1917" s="24">
        <f t="shared" si="34"/>
        <v>2.380753846153846</v>
      </c>
      <c r="H1917" s="24">
        <v>2380.7538461538461</v>
      </c>
      <c r="I1917">
        <v>2019</v>
      </c>
    </row>
    <row r="1918" spans="1:9">
      <c r="A1918" s="3">
        <v>90995</v>
      </c>
      <c r="B1918" t="s">
        <v>1407</v>
      </c>
      <c r="C1918" t="s">
        <v>313</v>
      </c>
      <c r="D1918" t="s">
        <v>260</v>
      </c>
      <c r="E1918" t="s">
        <v>330</v>
      </c>
      <c r="F1918" t="s">
        <v>3180</v>
      </c>
      <c r="G1918" s="24">
        <f t="shared" si="34"/>
        <v>2.4684230769230768</v>
      </c>
      <c r="H1918" s="24">
        <v>2468.4230769230767</v>
      </c>
      <c r="I1918">
        <v>2019</v>
      </c>
    </row>
    <row r="1919" spans="1:9">
      <c r="A1919" s="3">
        <v>92508</v>
      </c>
      <c r="B1919" t="s">
        <v>1704</v>
      </c>
      <c r="C1919" t="s">
        <v>313</v>
      </c>
      <c r="D1919" t="s">
        <v>228</v>
      </c>
      <c r="E1919" t="s">
        <v>330</v>
      </c>
      <c r="F1919" t="s">
        <v>3070</v>
      </c>
      <c r="G1919" s="24">
        <f t="shared" si="34"/>
        <v>2.5820307692307694</v>
      </c>
      <c r="H1919" s="24">
        <v>2582.0307692307692</v>
      </c>
      <c r="I1919">
        <v>2019</v>
      </c>
    </row>
    <row r="1920" spans="1:9">
      <c r="A1920" s="3">
        <v>80697</v>
      </c>
      <c r="B1920" t="s">
        <v>1387</v>
      </c>
      <c r="C1920" t="s">
        <v>313</v>
      </c>
      <c r="D1920" t="s">
        <v>260</v>
      </c>
      <c r="E1920" t="s">
        <v>330</v>
      </c>
      <c r="F1920" t="s">
        <v>3183</v>
      </c>
      <c r="G1920" s="24">
        <f t="shared" si="34"/>
        <v>4.1260153846153846</v>
      </c>
      <c r="H1920" s="24">
        <v>4126.0153846153844</v>
      </c>
      <c r="I1920">
        <v>2019</v>
      </c>
    </row>
    <row r="1921" spans="1:9">
      <c r="A1921" s="3">
        <v>93846</v>
      </c>
      <c r="B1921" t="s">
        <v>574</v>
      </c>
      <c r="C1921" t="s">
        <v>313</v>
      </c>
      <c r="D1921" t="s">
        <v>168</v>
      </c>
      <c r="E1921" t="s">
        <v>330</v>
      </c>
      <c r="F1921" t="s">
        <v>3183</v>
      </c>
      <c r="G1921" s="24">
        <f t="shared" si="34"/>
        <v>4.2848999999999995</v>
      </c>
      <c r="H1921" s="24">
        <v>4284.8999999999996</v>
      </c>
      <c r="I1921">
        <v>2019</v>
      </c>
    </row>
    <row r="1922" spans="1:9">
      <c r="A1922" s="3">
        <v>76957</v>
      </c>
      <c r="B1922" t="s">
        <v>391</v>
      </c>
      <c r="C1922" t="s">
        <v>313</v>
      </c>
      <c r="D1922" t="s">
        <v>61</v>
      </c>
      <c r="E1922" t="s">
        <v>330</v>
      </c>
      <c r="F1922" t="s">
        <v>3226</v>
      </c>
      <c r="G1922" s="24">
        <f t="shared" si="34"/>
        <v>4.6078692307692304</v>
      </c>
      <c r="H1922" s="24">
        <v>4607.8692307692299</v>
      </c>
      <c r="I1922">
        <v>2019</v>
      </c>
    </row>
    <row r="1923" spans="1:9">
      <c r="A1923" s="3">
        <v>76954</v>
      </c>
      <c r="B1923" t="s">
        <v>391</v>
      </c>
      <c r="C1923" t="s">
        <v>313</v>
      </c>
      <c r="D1923" t="s">
        <v>61</v>
      </c>
      <c r="E1923" t="s">
        <v>330</v>
      </c>
      <c r="F1923" t="s">
        <v>3226</v>
      </c>
      <c r="G1923" s="24">
        <f t="shared" si="34"/>
        <v>4.6095461538461535</v>
      </c>
      <c r="H1923" s="24">
        <v>4609.5461538461532</v>
      </c>
      <c r="I1923">
        <v>2019</v>
      </c>
    </row>
    <row r="1924" spans="1:9">
      <c r="A1924" s="3">
        <v>82484</v>
      </c>
      <c r="B1924" t="s">
        <v>391</v>
      </c>
      <c r="C1924" t="s">
        <v>313</v>
      </c>
      <c r="D1924" t="s">
        <v>61</v>
      </c>
      <c r="E1924" t="s">
        <v>330</v>
      </c>
      <c r="F1924" t="s">
        <v>3226</v>
      </c>
      <c r="G1924" s="24">
        <f t="shared" si="34"/>
        <v>4.6107923076923072</v>
      </c>
      <c r="H1924" s="24">
        <v>4610.7923076923071</v>
      </c>
      <c r="I1924">
        <v>2019</v>
      </c>
    </row>
    <row r="1925" spans="1:9">
      <c r="A1925" s="3">
        <v>129142</v>
      </c>
      <c r="B1925" t="s">
        <v>1731</v>
      </c>
      <c r="C1925" t="s">
        <v>313</v>
      </c>
      <c r="D1925" t="s">
        <v>61</v>
      </c>
      <c r="E1925" t="s">
        <v>330</v>
      </c>
      <c r="F1925" t="s">
        <v>3107</v>
      </c>
      <c r="G1925" s="24">
        <f t="shared" si="34"/>
        <v>4.8384</v>
      </c>
      <c r="H1925" s="24">
        <v>4838.3999999999996</v>
      </c>
      <c r="I1925">
        <v>2019</v>
      </c>
    </row>
    <row r="1926" spans="1:9">
      <c r="A1926" s="3">
        <v>215669</v>
      </c>
      <c r="B1926" t="s">
        <v>1534</v>
      </c>
      <c r="C1926" t="s">
        <v>313</v>
      </c>
      <c r="D1926" t="s">
        <v>60</v>
      </c>
      <c r="E1926" t="s">
        <v>330</v>
      </c>
      <c r="F1926" t="s">
        <v>3095</v>
      </c>
      <c r="G1926" s="24">
        <f t="shared" si="34"/>
        <v>5.6923076923076927E-3</v>
      </c>
      <c r="H1926" s="24">
        <v>5.6923076923076925</v>
      </c>
      <c r="I1926">
        <v>2020</v>
      </c>
    </row>
    <row r="1927" spans="1:9">
      <c r="A1927" s="3">
        <v>254385</v>
      </c>
      <c r="B1927" t="s">
        <v>981</v>
      </c>
      <c r="C1927" t="s">
        <v>313</v>
      </c>
      <c r="D1927" t="s">
        <v>60</v>
      </c>
      <c r="E1927" t="s">
        <v>330</v>
      </c>
      <c r="F1927" t="s">
        <v>3095</v>
      </c>
      <c r="G1927" s="24">
        <f t="shared" si="34"/>
        <v>5.7692307692307696E-3</v>
      </c>
      <c r="H1927" s="24">
        <v>5.7692307692307692</v>
      </c>
      <c r="I1927">
        <v>2020</v>
      </c>
    </row>
    <row r="1928" spans="1:9">
      <c r="A1928" s="3">
        <v>218324</v>
      </c>
      <c r="B1928" t="s">
        <v>981</v>
      </c>
      <c r="C1928" t="s">
        <v>313</v>
      </c>
      <c r="D1928" t="s">
        <v>60</v>
      </c>
      <c r="E1928" t="s">
        <v>330</v>
      </c>
      <c r="F1928" t="s">
        <v>3095</v>
      </c>
      <c r="G1928" s="24">
        <f t="shared" si="34"/>
        <v>5.9769230769230759E-3</v>
      </c>
      <c r="H1928" s="24">
        <v>5.9769230769230761</v>
      </c>
      <c r="I1928">
        <v>2020</v>
      </c>
    </row>
    <row r="1929" spans="1:9">
      <c r="A1929" s="3">
        <v>225517</v>
      </c>
      <c r="B1929" t="s">
        <v>1406</v>
      </c>
      <c r="C1929" t="s">
        <v>313</v>
      </c>
      <c r="D1929" t="s">
        <v>60</v>
      </c>
      <c r="E1929" t="s">
        <v>330</v>
      </c>
      <c r="F1929" t="s">
        <v>3095</v>
      </c>
      <c r="G1929" s="24">
        <f t="shared" si="34"/>
        <v>7.3999999999999995E-3</v>
      </c>
      <c r="H1929" s="24">
        <v>7.3999999999999995</v>
      </c>
      <c r="I1929">
        <v>2020</v>
      </c>
    </row>
    <row r="1930" spans="1:9">
      <c r="A1930" s="3">
        <v>236074</v>
      </c>
      <c r="B1930" t="s">
        <v>1406</v>
      </c>
      <c r="C1930" t="s">
        <v>313</v>
      </c>
      <c r="D1930" t="s">
        <v>60</v>
      </c>
      <c r="E1930" t="s">
        <v>330</v>
      </c>
      <c r="F1930" t="s">
        <v>3094</v>
      </c>
      <c r="G1930" s="24">
        <f t="shared" si="34"/>
        <v>8.6307692307692301E-3</v>
      </c>
      <c r="H1930" s="24">
        <v>8.6307692307692303</v>
      </c>
      <c r="I1930">
        <v>2020</v>
      </c>
    </row>
    <row r="1931" spans="1:9">
      <c r="A1931" s="3">
        <v>218479</v>
      </c>
      <c r="B1931" t="s">
        <v>981</v>
      </c>
      <c r="C1931" t="s">
        <v>313</v>
      </c>
      <c r="D1931" t="s">
        <v>60</v>
      </c>
      <c r="E1931" t="s">
        <v>330</v>
      </c>
      <c r="F1931" t="s">
        <v>3095</v>
      </c>
      <c r="G1931" s="24">
        <f t="shared" si="34"/>
        <v>1.039230769230769E-2</v>
      </c>
      <c r="H1931" s="24">
        <v>10.392307692307691</v>
      </c>
      <c r="I1931">
        <v>2020</v>
      </c>
    </row>
    <row r="1932" spans="1:9">
      <c r="A1932" s="3">
        <v>128200</v>
      </c>
      <c r="B1932" t="s">
        <v>1773</v>
      </c>
      <c r="C1932" t="s">
        <v>313</v>
      </c>
      <c r="D1932" t="s">
        <v>60</v>
      </c>
      <c r="E1932" t="s">
        <v>330</v>
      </c>
      <c r="F1932" t="s">
        <v>3325</v>
      </c>
      <c r="G1932" s="24">
        <f t="shared" si="34"/>
        <v>1.0461538461538461E-2</v>
      </c>
      <c r="H1932" s="24">
        <v>10.461538461538462</v>
      </c>
      <c r="I1932">
        <v>2020</v>
      </c>
    </row>
    <row r="1933" spans="1:9">
      <c r="A1933" s="3">
        <v>166405</v>
      </c>
      <c r="B1933" t="s">
        <v>1773</v>
      </c>
      <c r="C1933" t="s">
        <v>313</v>
      </c>
      <c r="D1933" t="s">
        <v>60</v>
      </c>
      <c r="E1933" t="s">
        <v>330</v>
      </c>
      <c r="F1933" t="s">
        <v>3325</v>
      </c>
      <c r="G1933" s="24">
        <f t="shared" si="34"/>
        <v>1.0461538461538461E-2</v>
      </c>
      <c r="H1933" s="24">
        <v>10.461538461538462</v>
      </c>
      <c r="I1933">
        <v>2020</v>
      </c>
    </row>
    <row r="1934" spans="1:9">
      <c r="A1934" s="3">
        <v>128194</v>
      </c>
      <c r="B1934" t="s">
        <v>1773</v>
      </c>
      <c r="C1934" t="s">
        <v>313</v>
      </c>
      <c r="D1934" t="s">
        <v>60</v>
      </c>
      <c r="E1934" t="s">
        <v>330</v>
      </c>
      <c r="F1934" t="s">
        <v>3325</v>
      </c>
      <c r="G1934" s="24">
        <f t="shared" si="34"/>
        <v>1.0769230769230769E-2</v>
      </c>
      <c r="H1934" s="24">
        <v>10.769230769230768</v>
      </c>
      <c r="I1934">
        <v>2020</v>
      </c>
    </row>
    <row r="1935" spans="1:9">
      <c r="A1935" s="3">
        <v>222056</v>
      </c>
      <c r="B1935" t="s">
        <v>1534</v>
      </c>
      <c r="C1935" t="s">
        <v>313</v>
      </c>
      <c r="D1935" t="s">
        <v>60</v>
      </c>
      <c r="E1935" t="s">
        <v>330</v>
      </c>
      <c r="F1935" t="s">
        <v>3095</v>
      </c>
      <c r="G1935" s="24">
        <f t="shared" si="34"/>
        <v>1.11E-2</v>
      </c>
      <c r="H1935" s="24">
        <v>11.1</v>
      </c>
      <c r="I1935">
        <v>2020</v>
      </c>
    </row>
    <row r="1936" spans="1:9">
      <c r="A1936" s="3">
        <v>128178</v>
      </c>
      <c r="B1936" t="s">
        <v>1773</v>
      </c>
      <c r="C1936" t="s">
        <v>313</v>
      </c>
      <c r="D1936" t="s">
        <v>60</v>
      </c>
      <c r="E1936" t="s">
        <v>330</v>
      </c>
      <c r="F1936" t="s">
        <v>3325</v>
      </c>
      <c r="G1936" s="24">
        <f t="shared" si="34"/>
        <v>1.1384615384615385E-2</v>
      </c>
      <c r="H1936" s="24">
        <v>11.384615384615385</v>
      </c>
      <c r="I1936">
        <v>2020</v>
      </c>
    </row>
    <row r="1937" spans="1:9">
      <c r="A1937" s="3">
        <v>128203</v>
      </c>
      <c r="B1937" t="s">
        <v>1773</v>
      </c>
      <c r="C1937" t="s">
        <v>313</v>
      </c>
      <c r="D1937" t="s">
        <v>60</v>
      </c>
      <c r="E1937" t="s">
        <v>330</v>
      </c>
      <c r="F1937" t="s">
        <v>3325</v>
      </c>
      <c r="G1937" s="24">
        <f t="shared" si="34"/>
        <v>1.2307692307692306E-2</v>
      </c>
      <c r="H1937" s="24">
        <v>12.307692307692307</v>
      </c>
      <c r="I1937">
        <v>2020</v>
      </c>
    </row>
    <row r="1938" spans="1:9">
      <c r="A1938" s="3">
        <v>235312</v>
      </c>
      <c r="B1938" t="s">
        <v>982</v>
      </c>
      <c r="C1938" t="s">
        <v>313</v>
      </c>
      <c r="D1938" t="s">
        <v>60</v>
      </c>
      <c r="E1938" t="s">
        <v>330</v>
      </c>
      <c r="F1938" t="s">
        <v>3094</v>
      </c>
      <c r="G1938" s="24">
        <f t="shared" si="34"/>
        <v>1.2384615384615385E-2</v>
      </c>
      <c r="H1938" s="24">
        <v>12.384615384615385</v>
      </c>
      <c r="I1938">
        <v>2020</v>
      </c>
    </row>
    <row r="1939" spans="1:9">
      <c r="A1939" s="3">
        <v>236087</v>
      </c>
      <c r="B1939" t="s">
        <v>1406</v>
      </c>
      <c r="C1939" t="s">
        <v>313</v>
      </c>
      <c r="D1939" t="s">
        <v>60</v>
      </c>
      <c r="E1939" t="s">
        <v>330</v>
      </c>
      <c r="F1939" t="s">
        <v>3094</v>
      </c>
      <c r="G1939" s="24">
        <f t="shared" si="34"/>
        <v>1.3338461538461537E-2</v>
      </c>
      <c r="H1939" s="24">
        <v>13.338461538461537</v>
      </c>
      <c r="I1939">
        <v>2020</v>
      </c>
    </row>
    <row r="1940" spans="1:9">
      <c r="A1940" s="3">
        <v>188251</v>
      </c>
      <c r="B1940" t="s">
        <v>1406</v>
      </c>
      <c r="C1940" t="s">
        <v>313</v>
      </c>
      <c r="D1940" t="s">
        <v>60</v>
      </c>
      <c r="E1940" t="s">
        <v>330</v>
      </c>
      <c r="F1940" t="s">
        <v>3179</v>
      </c>
      <c r="G1940" s="24">
        <f t="shared" si="34"/>
        <v>1.8553846153846157E-2</v>
      </c>
      <c r="H1940" s="24">
        <v>18.553846153846155</v>
      </c>
      <c r="I1940">
        <v>2020</v>
      </c>
    </row>
    <row r="1941" spans="1:9">
      <c r="A1941" s="3">
        <v>214004</v>
      </c>
      <c r="B1941" t="s">
        <v>982</v>
      </c>
      <c r="C1941" t="s">
        <v>313</v>
      </c>
      <c r="D1941" t="s">
        <v>60</v>
      </c>
      <c r="E1941" t="s">
        <v>330</v>
      </c>
      <c r="F1941" t="s">
        <v>3094</v>
      </c>
      <c r="G1941" s="24">
        <f t="shared" si="34"/>
        <v>2.0138461538461539E-2</v>
      </c>
      <c r="H1941" s="24">
        <v>20.138461538461538</v>
      </c>
      <c r="I1941">
        <v>2020</v>
      </c>
    </row>
    <row r="1942" spans="1:9">
      <c r="A1942" s="3">
        <v>234789</v>
      </c>
      <c r="B1942" t="s">
        <v>981</v>
      </c>
      <c r="C1942" t="s">
        <v>313</v>
      </c>
      <c r="D1942" t="s">
        <v>60</v>
      </c>
      <c r="E1942" t="s">
        <v>330</v>
      </c>
      <c r="F1942" t="s">
        <v>3094</v>
      </c>
      <c r="G1942" s="24">
        <f t="shared" si="34"/>
        <v>2.3192307692307689E-2</v>
      </c>
      <c r="H1942" s="24">
        <v>23.19230769230769</v>
      </c>
      <c r="I1942">
        <v>2020</v>
      </c>
    </row>
    <row r="1943" spans="1:9">
      <c r="A1943" s="3">
        <v>236079</v>
      </c>
      <c r="B1943" t="s">
        <v>1406</v>
      </c>
      <c r="C1943" t="s">
        <v>313</v>
      </c>
      <c r="D1943" t="s">
        <v>60</v>
      </c>
      <c r="E1943" t="s">
        <v>330</v>
      </c>
      <c r="F1943" t="s">
        <v>3094</v>
      </c>
      <c r="G1943" s="24">
        <f t="shared" si="34"/>
        <v>2.589230769230769E-2</v>
      </c>
      <c r="H1943" s="24">
        <v>25.892307692307689</v>
      </c>
      <c r="I1943">
        <v>2020</v>
      </c>
    </row>
    <row r="1944" spans="1:9">
      <c r="A1944" s="3">
        <v>243311</v>
      </c>
      <c r="B1944" t="s">
        <v>981</v>
      </c>
      <c r="C1944" t="s">
        <v>313</v>
      </c>
      <c r="D1944" t="s">
        <v>60</v>
      </c>
      <c r="E1944" t="s">
        <v>330</v>
      </c>
      <c r="F1944" t="s">
        <v>3323</v>
      </c>
      <c r="G1944" s="24">
        <f t="shared" si="34"/>
        <v>2.6538461538461535E-2</v>
      </c>
      <c r="H1944" s="24">
        <v>26.538461538461537</v>
      </c>
      <c r="I1944">
        <v>2020</v>
      </c>
    </row>
    <row r="1945" spans="1:9">
      <c r="A1945" s="3">
        <v>222454</v>
      </c>
      <c r="B1945" t="s">
        <v>981</v>
      </c>
      <c r="C1945" t="s">
        <v>313</v>
      </c>
      <c r="D1945" t="s">
        <v>60</v>
      </c>
      <c r="E1945" t="s">
        <v>330</v>
      </c>
      <c r="F1945" t="s">
        <v>3327</v>
      </c>
      <c r="G1945" s="24">
        <f t="shared" si="34"/>
        <v>2.6584615384615387E-2</v>
      </c>
      <c r="H1945" s="24">
        <v>26.584615384615386</v>
      </c>
      <c r="I1945">
        <v>2020</v>
      </c>
    </row>
    <row r="1946" spans="1:9">
      <c r="A1946" s="3">
        <v>243304</v>
      </c>
      <c r="B1946" t="s">
        <v>981</v>
      </c>
      <c r="C1946" t="s">
        <v>313</v>
      </c>
      <c r="D1946" t="s">
        <v>60</v>
      </c>
      <c r="E1946" t="s">
        <v>330</v>
      </c>
      <c r="F1946" t="s">
        <v>3323</v>
      </c>
      <c r="G1946" s="24">
        <f t="shared" si="34"/>
        <v>2.6892307692307691E-2</v>
      </c>
      <c r="H1946" s="24">
        <v>26.892307692307693</v>
      </c>
      <c r="I1946">
        <v>2020</v>
      </c>
    </row>
    <row r="1947" spans="1:9">
      <c r="A1947" s="3">
        <v>243321</v>
      </c>
      <c r="B1947" t="s">
        <v>981</v>
      </c>
      <c r="C1947" t="s">
        <v>313</v>
      </c>
      <c r="D1947" t="s">
        <v>60</v>
      </c>
      <c r="E1947" t="s">
        <v>330</v>
      </c>
      <c r="F1947" t="s">
        <v>3323</v>
      </c>
      <c r="G1947" s="24">
        <f t="shared" si="34"/>
        <v>2.7953846153846156E-2</v>
      </c>
      <c r="H1947" s="24">
        <v>27.953846153846154</v>
      </c>
      <c r="I1947">
        <v>2020</v>
      </c>
    </row>
    <row r="1948" spans="1:9">
      <c r="A1948" s="3">
        <v>236093</v>
      </c>
      <c r="B1948" t="s">
        <v>982</v>
      </c>
      <c r="C1948" t="s">
        <v>313</v>
      </c>
      <c r="D1948" t="s">
        <v>60</v>
      </c>
      <c r="E1948" t="s">
        <v>330</v>
      </c>
      <c r="F1948" t="s">
        <v>3094</v>
      </c>
      <c r="G1948" s="24">
        <f t="shared" si="34"/>
        <v>2.9553846153846156E-2</v>
      </c>
      <c r="H1948" s="24">
        <v>29.553846153846155</v>
      </c>
      <c r="I1948">
        <v>2020</v>
      </c>
    </row>
    <row r="1949" spans="1:9">
      <c r="A1949" s="3">
        <v>234737</v>
      </c>
      <c r="B1949" t="s">
        <v>982</v>
      </c>
      <c r="C1949" t="s">
        <v>313</v>
      </c>
      <c r="D1949" t="s">
        <v>60</v>
      </c>
      <c r="E1949" t="s">
        <v>330</v>
      </c>
      <c r="F1949" t="s">
        <v>3094</v>
      </c>
      <c r="G1949" s="24">
        <f t="shared" si="34"/>
        <v>2.9553846153846156E-2</v>
      </c>
      <c r="H1949" s="24">
        <v>29.553846153846155</v>
      </c>
      <c r="I1949">
        <v>2020</v>
      </c>
    </row>
    <row r="1950" spans="1:9">
      <c r="A1950" s="3">
        <v>234959</v>
      </c>
      <c r="B1950" t="s">
        <v>981</v>
      </c>
      <c r="C1950" t="s">
        <v>313</v>
      </c>
      <c r="D1950" t="s">
        <v>60</v>
      </c>
      <c r="E1950" t="s">
        <v>330</v>
      </c>
      <c r="F1950" t="s">
        <v>3094</v>
      </c>
      <c r="G1950" s="24">
        <f t="shared" si="34"/>
        <v>2.9638461538461537E-2</v>
      </c>
      <c r="H1950" s="24">
        <v>29.638461538461538</v>
      </c>
      <c r="I1950">
        <v>2020</v>
      </c>
    </row>
    <row r="1951" spans="1:9">
      <c r="A1951" s="3">
        <v>236173</v>
      </c>
      <c r="B1951" t="s">
        <v>982</v>
      </c>
      <c r="C1951" t="s">
        <v>313</v>
      </c>
      <c r="D1951" t="s">
        <v>60</v>
      </c>
      <c r="E1951" t="s">
        <v>330</v>
      </c>
      <c r="F1951" t="s">
        <v>3094</v>
      </c>
      <c r="G1951" s="24">
        <f t="shared" si="34"/>
        <v>3.2692307692307694E-2</v>
      </c>
      <c r="H1951" s="24">
        <v>32.692307692307693</v>
      </c>
      <c r="I1951">
        <v>2020</v>
      </c>
    </row>
    <row r="1952" spans="1:9">
      <c r="A1952" s="3">
        <v>213649</v>
      </c>
      <c r="B1952" t="s">
        <v>982</v>
      </c>
      <c r="C1952" t="s">
        <v>313</v>
      </c>
      <c r="D1952" t="s">
        <v>60</v>
      </c>
      <c r="E1952" t="s">
        <v>330</v>
      </c>
      <c r="F1952" t="s">
        <v>3094</v>
      </c>
      <c r="G1952" s="24">
        <f t="shared" si="34"/>
        <v>3.295384615384616E-2</v>
      </c>
      <c r="H1952" s="24">
        <v>32.953846153846158</v>
      </c>
      <c r="I1952">
        <v>2020</v>
      </c>
    </row>
    <row r="1953" spans="1:9">
      <c r="A1953" s="3">
        <v>217860</v>
      </c>
      <c r="B1953" t="s">
        <v>982</v>
      </c>
      <c r="C1953" t="s">
        <v>313</v>
      </c>
      <c r="D1953" t="s">
        <v>60</v>
      </c>
      <c r="E1953" t="s">
        <v>330</v>
      </c>
      <c r="F1953" t="s">
        <v>3094</v>
      </c>
      <c r="G1953" s="24">
        <f t="shared" si="34"/>
        <v>3.6615384615384612E-2</v>
      </c>
      <c r="H1953" s="24">
        <v>36.615384615384613</v>
      </c>
      <c r="I1953">
        <v>2020</v>
      </c>
    </row>
    <row r="1954" spans="1:9">
      <c r="A1954" s="3">
        <v>234965</v>
      </c>
      <c r="B1954" t="s">
        <v>981</v>
      </c>
      <c r="C1954" t="s">
        <v>313</v>
      </c>
      <c r="D1954" t="s">
        <v>60</v>
      </c>
      <c r="E1954" t="s">
        <v>330</v>
      </c>
      <c r="F1954" t="s">
        <v>3094</v>
      </c>
      <c r="G1954" s="24">
        <f t="shared" si="34"/>
        <v>3.6853846153846147E-2</v>
      </c>
      <c r="H1954" s="24">
        <v>36.853846153846149</v>
      </c>
      <c r="I1954">
        <v>2020</v>
      </c>
    </row>
    <row r="1955" spans="1:9">
      <c r="A1955" s="3">
        <v>236530</v>
      </c>
      <c r="B1955" t="s">
        <v>1534</v>
      </c>
      <c r="C1955" t="s">
        <v>313</v>
      </c>
      <c r="D1955" t="s">
        <v>60</v>
      </c>
      <c r="E1955" t="s">
        <v>330</v>
      </c>
      <c r="F1955" t="s">
        <v>3288</v>
      </c>
      <c r="G1955" s="24">
        <f t="shared" si="34"/>
        <v>3.7661538461538462E-2</v>
      </c>
      <c r="H1955" s="24">
        <v>37.661538461538463</v>
      </c>
      <c r="I1955">
        <v>2020</v>
      </c>
    </row>
    <row r="1956" spans="1:9">
      <c r="A1956" s="3">
        <v>234975</v>
      </c>
      <c r="B1956" t="s">
        <v>981</v>
      </c>
      <c r="C1956" t="s">
        <v>313</v>
      </c>
      <c r="D1956" t="s">
        <v>60</v>
      </c>
      <c r="E1956" t="s">
        <v>330</v>
      </c>
      <c r="F1956" t="s">
        <v>3094</v>
      </c>
      <c r="G1956" s="24">
        <f t="shared" si="34"/>
        <v>4.0199999999999993E-2</v>
      </c>
      <c r="H1956" s="24">
        <v>40.199999999999996</v>
      </c>
      <c r="I1956">
        <v>2020</v>
      </c>
    </row>
    <row r="1957" spans="1:9">
      <c r="A1957" s="3">
        <v>228643</v>
      </c>
      <c r="B1957" t="s">
        <v>2015</v>
      </c>
      <c r="C1957" t="s">
        <v>313</v>
      </c>
      <c r="D1957" t="s">
        <v>60</v>
      </c>
      <c r="E1957" t="s">
        <v>330</v>
      </c>
      <c r="F1957" t="s">
        <v>3109</v>
      </c>
      <c r="G1957" s="24">
        <f t="shared" si="34"/>
        <v>4.1599999999999991E-2</v>
      </c>
      <c r="H1957" s="24">
        <v>41.599999999999994</v>
      </c>
      <c r="I1957">
        <v>2020</v>
      </c>
    </row>
    <row r="1958" spans="1:9">
      <c r="A1958" s="3">
        <v>213091</v>
      </c>
      <c r="B1958" t="s">
        <v>982</v>
      </c>
      <c r="C1958" t="s">
        <v>313</v>
      </c>
      <c r="D1958" t="s">
        <v>60</v>
      </c>
      <c r="E1958" t="s">
        <v>330</v>
      </c>
      <c r="F1958" t="s">
        <v>3094</v>
      </c>
      <c r="G1958" s="24">
        <f t="shared" si="34"/>
        <v>4.7338461538461538E-2</v>
      </c>
      <c r="H1958" s="24">
        <v>47.338461538461537</v>
      </c>
      <c r="I1958">
        <v>2020</v>
      </c>
    </row>
    <row r="1959" spans="1:9">
      <c r="A1959" s="3">
        <v>235960</v>
      </c>
      <c r="B1959" t="s">
        <v>982</v>
      </c>
      <c r="C1959" t="s">
        <v>313</v>
      </c>
      <c r="D1959" t="s">
        <v>60</v>
      </c>
      <c r="E1959" t="s">
        <v>330</v>
      </c>
      <c r="F1959" t="s">
        <v>3094</v>
      </c>
      <c r="G1959" s="24">
        <f t="shared" si="34"/>
        <v>4.7861538461538455E-2</v>
      </c>
      <c r="H1959" s="24">
        <v>47.861538461538458</v>
      </c>
      <c r="I1959">
        <v>2020</v>
      </c>
    </row>
    <row r="1960" spans="1:9">
      <c r="A1960" s="3">
        <v>213231</v>
      </c>
      <c r="B1960" t="s">
        <v>982</v>
      </c>
      <c r="C1960" t="s">
        <v>313</v>
      </c>
      <c r="D1960" t="s">
        <v>60</v>
      </c>
      <c r="E1960" t="s">
        <v>330</v>
      </c>
      <c r="F1960" t="s">
        <v>3094</v>
      </c>
      <c r="G1960" s="24">
        <f t="shared" si="34"/>
        <v>4.8646153846153846E-2</v>
      </c>
      <c r="H1960" s="24">
        <v>48.646153846153844</v>
      </c>
      <c r="I1960">
        <v>2020</v>
      </c>
    </row>
    <row r="1961" spans="1:9">
      <c r="A1961" s="3">
        <v>236092</v>
      </c>
      <c r="B1961" t="s">
        <v>982</v>
      </c>
      <c r="C1961" t="s">
        <v>313</v>
      </c>
      <c r="D1961" t="s">
        <v>60</v>
      </c>
      <c r="E1961" t="s">
        <v>330</v>
      </c>
      <c r="F1961" t="s">
        <v>3094</v>
      </c>
      <c r="G1961" s="24">
        <f t="shared" si="34"/>
        <v>5.1523076923076921E-2</v>
      </c>
      <c r="H1961" s="24">
        <v>51.523076923076921</v>
      </c>
      <c r="I1961">
        <v>2020</v>
      </c>
    </row>
    <row r="1962" spans="1:9">
      <c r="A1962" s="3">
        <v>185762</v>
      </c>
      <c r="B1962" t="s">
        <v>2003</v>
      </c>
      <c r="C1962" t="s">
        <v>313</v>
      </c>
      <c r="D1962" t="s">
        <v>260</v>
      </c>
      <c r="E1962" t="s">
        <v>330</v>
      </c>
      <c r="F1962" t="s">
        <v>3182</v>
      </c>
      <c r="G1962" s="24">
        <f t="shared" si="34"/>
        <v>5.5384615384615379E-2</v>
      </c>
      <c r="H1962" s="24">
        <v>55.38461538461538</v>
      </c>
      <c r="I1962">
        <v>2020</v>
      </c>
    </row>
    <row r="1963" spans="1:9">
      <c r="A1963" s="3">
        <v>236189</v>
      </c>
      <c r="B1963" t="s">
        <v>982</v>
      </c>
      <c r="C1963" t="s">
        <v>313</v>
      </c>
      <c r="D1963" t="s">
        <v>60</v>
      </c>
      <c r="E1963" t="s">
        <v>330</v>
      </c>
      <c r="F1963" t="s">
        <v>3094</v>
      </c>
      <c r="G1963" s="24">
        <f t="shared" si="34"/>
        <v>5.9892307692307689E-2</v>
      </c>
      <c r="H1963" s="24">
        <v>59.892307692307689</v>
      </c>
      <c r="I1963">
        <v>2020</v>
      </c>
    </row>
    <row r="1964" spans="1:9">
      <c r="A1964" s="3">
        <v>254256</v>
      </c>
      <c r="B1964" t="s">
        <v>1534</v>
      </c>
      <c r="C1964" t="s">
        <v>313</v>
      </c>
      <c r="D1964" t="s">
        <v>60</v>
      </c>
      <c r="E1964" t="s">
        <v>330</v>
      </c>
      <c r="F1964" t="s">
        <v>3332</v>
      </c>
      <c r="G1964" s="24">
        <f t="shared" si="34"/>
        <v>6.0369230769230765E-2</v>
      </c>
      <c r="H1964" s="24">
        <v>60.369230769230768</v>
      </c>
      <c r="I1964">
        <v>2020</v>
      </c>
    </row>
    <row r="1965" spans="1:9">
      <c r="A1965" s="3">
        <v>184918</v>
      </c>
      <c r="B1965" t="s">
        <v>982</v>
      </c>
      <c r="C1965" t="s">
        <v>313</v>
      </c>
      <c r="D1965" t="s">
        <v>60</v>
      </c>
      <c r="E1965" t="s">
        <v>330</v>
      </c>
      <c r="F1965" t="s">
        <v>3288</v>
      </c>
      <c r="G1965" s="24">
        <f t="shared" si="34"/>
        <v>6.7807692307692305E-2</v>
      </c>
      <c r="H1965" s="24">
        <v>67.807692307692307</v>
      </c>
      <c r="I1965">
        <v>2020</v>
      </c>
    </row>
    <row r="1966" spans="1:9">
      <c r="A1966" s="3">
        <v>234891</v>
      </c>
      <c r="B1966" t="s">
        <v>981</v>
      </c>
      <c r="C1966" t="s">
        <v>313</v>
      </c>
      <c r="D1966" t="s">
        <v>60</v>
      </c>
      <c r="E1966" t="s">
        <v>330</v>
      </c>
      <c r="F1966" t="s">
        <v>3094</v>
      </c>
      <c r="G1966" s="24">
        <f t="shared" si="34"/>
        <v>8.0146153846153839E-2</v>
      </c>
      <c r="H1966" s="24">
        <v>80.146153846153837</v>
      </c>
      <c r="I1966">
        <v>2020</v>
      </c>
    </row>
    <row r="1967" spans="1:9">
      <c r="A1967" s="3">
        <v>234762</v>
      </c>
      <c r="B1967" t="s">
        <v>982</v>
      </c>
      <c r="C1967" t="s">
        <v>313</v>
      </c>
      <c r="D1967" t="s">
        <v>60</v>
      </c>
      <c r="E1967" t="s">
        <v>330</v>
      </c>
      <c r="F1967" t="s">
        <v>3094</v>
      </c>
      <c r="G1967" s="24">
        <f t="shared" si="34"/>
        <v>8.1038461538461531E-2</v>
      </c>
      <c r="H1967" s="24">
        <v>81.038461538461533</v>
      </c>
      <c r="I1967">
        <v>2020</v>
      </c>
    </row>
    <row r="1968" spans="1:9">
      <c r="A1968" s="3">
        <v>189379</v>
      </c>
      <c r="B1968" t="s">
        <v>982</v>
      </c>
      <c r="C1968" t="s">
        <v>313</v>
      </c>
      <c r="D1968" t="s">
        <v>60</v>
      </c>
      <c r="E1968" t="s">
        <v>330</v>
      </c>
      <c r="F1968" t="s">
        <v>3288</v>
      </c>
      <c r="G1968" s="24">
        <f t="shared" si="34"/>
        <v>8.1884615384615389E-2</v>
      </c>
      <c r="H1968" s="24">
        <v>81.884615384615387</v>
      </c>
      <c r="I1968">
        <v>2020</v>
      </c>
    </row>
    <row r="1969" spans="1:9">
      <c r="A1969" s="3">
        <v>236201</v>
      </c>
      <c r="B1969" t="s">
        <v>982</v>
      </c>
      <c r="C1969" t="s">
        <v>313</v>
      </c>
      <c r="D1969" t="s">
        <v>60</v>
      </c>
      <c r="E1969" t="s">
        <v>330</v>
      </c>
      <c r="F1969" t="s">
        <v>3094</v>
      </c>
      <c r="G1969" s="24">
        <f t="shared" si="34"/>
        <v>8.2123076923076924E-2</v>
      </c>
      <c r="H1969" s="24">
        <v>82.123076923076923</v>
      </c>
      <c r="I1969">
        <v>2020</v>
      </c>
    </row>
    <row r="1970" spans="1:9">
      <c r="A1970" s="3">
        <v>235922</v>
      </c>
      <c r="B1970" t="s">
        <v>982</v>
      </c>
      <c r="C1970" t="s">
        <v>313</v>
      </c>
      <c r="D1970" t="s">
        <v>60</v>
      </c>
      <c r="E1970" t="s">
        <v>330</v>
      </c>
      <c r="F1970" t="s">
        <v>3094</v>
      </c>
      <c r="G1970" s="24">
        <f t="shared" si="34"/>
        <v>9.2584615384615376E-2</v>
      </c>
      <c r="H1970" s="24">
        <v>92.584615384615375</v>
      </c>
      <c r="I1970">
        <v>2020</v>
      </c>
    </row>
    <row r="1971" spans="1:9">
      <c r="A1971" s="3">
        <v>177091</v>
      </c>
      <c r="B1971" t="s">
        <v>983</v>
      </c>
      <c r="C1971" t="s">
        <v>313</v>
      </c>
      <c r="D1971" t="s">
        <v>60</v>
      </c>
      <c r="E1971" t="s">
        <v>330</v>
      </c>
      <c r="F1971" t="s">
        <v>3326</v>
      </c>
      <c r="G1971" s="24">
        <f t="shared" si="34"/>
        <v>9.6023076923076919E-2</v>
      </c>
      <c r="H1971" s="24">
        <v>96.023076923076914</v>
      </c>
      <c r="I1971">
        <v>2020</v>
      </c>
    </row>
    <row r="1972" spans="1:9">
      <c r="A1972" s="3">
        <v>234689</v>
      </c>
      <c r="B1972" t="s">
        <v>2095</v>
      </c>
      <c r="C1972" t="s">
        <v>313</v>
      </c>
      <c r="D1972" t="s">
        <v>60</v>
      </c>
      <c r="E1972" t="s">
        <v>330</v>
      </c>
      <c r="F1972" t="s">
        <v>3094</v>
      </c>
      <c r="G1972" s="24">
        <f t="shared" si="34"/>
        <v>9.7030769230769226E-2</v>
      </c>
      <c r="H1972" s="24">
        <v>97.030769230769224</v>
      </c>
      <c r="I1972">
        <v>2020</v>
      </c>
    </row>
    <row r="1973" spans="1:9">
      <c r="A1973" s="3">
        <v>234989</v>
      </c>
      <c r="B1973" t="s">
        <v>981</v>
      </c>
      <c r="C1973" t="s">
        <v>313</v>
      </c>
      <c r="D1973" t="s">
        <v>60</v>
      </c>
      <c r="E1973" t="s">
        <v>330</v>
      </c>
      <c r="F1973" t="s">
        <v>3094</v>
      </c>
      <c r="G1973" s="24">
        <f t="shared" si="34"/>
        <v>0.1046230769230769</v>
      </c>
      <c r="H1973" s="24">
        <v>104.62307692307691</v>
      </c>
      <c r="I1973">
        <v>2020</v>
      </c>
    </row>
    <row r="1974" spans="1:9">
      <c r="A1974" s="3">
        <v>127372</v>
      </c>
      <c r="B1974" t="s">
        <v>981</v>
      </c>
      <c r="C1974" t="s">
        <v>313</v>
      </c>
      <c r="D1974" t="s">
        <v>60</v>
      </c>
      <c r="E1974" t="s">
        <v>330</v>
      </c>
      <c r="F1974" t="s">
        <v>3093</v>
      </c>
      <c r="G1974" s="24">
        <f t="shared" si="34"/>
        <v>0.10592307692307691</v>
      </c>
      <c r="H1974" s="24">
        <v>105.92307692307691</v>
      </c>
      <c r="I1974">
        <v>2020</v>
      </c>
    </row>
    <row r="1975" spans="1:9">
      <c r="A1975" s="3">
        <v>186352</v>
      </c>
      <c r="B1975" t="s">
        <v>1539</v>
      </c>
      <c r="C1975" t="s">
        <v>313</v>
      </c>
      <c r="D1975" t="s">
        <v>60</v>
      </c>
      <c r="E1975" t="s">
        <v>330</v>
      </c>
      <c r="F1975" t="s">
        <v>3243</v>
      </c>
      <c r="G1975" s="24">
        <f t="shared" si="34"/>
        <v>0.13098461538461539</v>
      </c>
      <c r="H1975" s="24">
        <v>130.98461538461538</v>
      </c>
      <c r="I1975">
        <v>2020</v>
      </c>
    </row>
    <row r="1976" spans="1:9">
      <c r="A1976" s="3">
        <v>112298</v>
      </c>
      <c r="B1976" t="s">
        <v>1777</v>
      </c>
      <c r="C1976" t="s">
        <v>313</v>
      </c>
      <c r="D1976" t="s">
        <v>233</v>
      </c>
      <c r="E1976" t="s">
        <v>280</v>
      </c>
      <c r="F1976" t="s">
        <v>3099</v>
      </c>
      <c r="G1976" s="24">
        <f t="shared" si="34"/>
        <v>0.13678461538461537</v>
      </c>
      <c r="H1976" s="24">
        <v>136.78461538461536</v>
      </c>
      <c r="I1976">
        <v>2020</v>
      </c>
    </row>
    <row r="1977" spans="1:9">
      <c r="A1977" s="3">
        <v>223355</v>
      </c>
      <c r="B1977" t="s">
        <v>2097</v>
      </c>
      <c r="C1977" t="s">
        <v>313</v>
      </c>
      <c r="D1977" t="s">
        <v>60</v>
      </c>
      <c r="E1977" t="s">
        <v>330</v>
      </c>
      <c r="F1977" t="s">
        <v>3223</v>
      </c>
      <c r="G1977" s="24">
        <f t="shared" si="34"/>
        <v>0.14827692307692306</v>
      </c>
      <c r="H1977" s="24">
        <v>148.27692307692305</v>
      </c>
      <c r="I1977">
        <v>2020</v>
      </c>
    </row>
    <row r="1978" spans="1:9">
      <c r="A1978" s="3">
        <v>245813</v>
      </c>
      <c r="B1978" t="s">
        <v>2098</v>
      </c>
      <c r="C1978" t="s">
        <v>313</v>
      </c>
      <c r="D1978" t="s">
        <v>168</v>
      </c>
      <c r="E1978" t="s">
        <v>330</v>
      </c>
      <c r="F1978" t="s">
        <v>3328</v>
      </c>
      <c r="G1978" s="24">
        <f t="shared" si="34"/>
        <v>0.16712307692307693</v>
      </c>
      <c r="H1978" s="24">
        <v>167.12307692307692</v>
      </c>
      <c r="I1978">
        <v>2020</v>
      </c>
    </row>
    <row r="1979" spans="1:9">
      <c r="A1979" s="3">
        <v>246504</v>
      </c>
      <c r="B1979" t="s">
        <v>2098</v>
      </c>
      <c r="C1979" t="s">
        <v>313</v>
      </c>
      <c r="D1979" t="s">
        <v>168</v>
      </c>
      <c r="E1979" t="s">
        <v>330</v>
      </c>
      <c r="F1979" t="s">
        <v>3328</v>
      </c>
      <c r="G1979" s="24">
        <f t="shared" ref="G1979:G2042" si="35">H1979/1000</f>
        <v>0.1693076923076923</v>
      </c>
      <c r="H1979" s="24">
        <v>169.30769230769229</v>
      </c>
      <c r="I1979">
        <v>2020</v>
      </c>
    </row>
    <row r="1980" spans="1:9">
      <c r="A1980" s="3">
        <v>216011</v>
      </c>
      <c r="B1980" t="s">
        <v>2084</v>
      </c>
      <c r="C1980" t="s">
        <v>313</v>
      </c>
      <c r="D1980" t="s">
        <v>60</v>
      </c>
      <c r="E1980" t="s">
        <v>330</v>
      </c>
      <c r="F1980" t="s">
        <v>3090</v>
      </c>
      <c r="G1980" s="24">
        <f t="shared" si="35"/>
        <v>0.1739230769230769</v>
      </c>
      <c r="H1980" s="24">
        <v>173.92307692307691</v>
      </c>
      <c r="I1980">
        <v>2020</v>
      </c>
    </row>
    <row r="1981" spans="1:9">
      <c r="A1981" s="3">
        <v>186421</v>
      </c>
      <c r="B1981" t="s">
        <v>1539</v>
      </c>
      <c r="C1981" t="s">
        <v>313</v>
      </c>
      <c r="D1981" t="s">
        <v>60</v>
      </c>
      <c r="E1981" t="s">
        <v>330</v>
      </c>
      <c r="F1981" t="s">
        <v>3243</v>
      </c>
      <c r="G1981" s="24">
        <f t="shared" si="35"/>
        <v>0.17591538461538458</v>
      </c>
      <c r="H1981" s="24">
        <v>175.9153846153846</v>
      </c>
      <c r="I1981">
        <v>2020</v>
      </c>
    </row>
    <row r="1982" spans="1:9">
      <c r="A1982" s="3">
        <v>194376</v>
      </c>
      <c r="B1982" t="s">
        <v>2093</v>
      </c>
      <c r="C1982" t="s">
        <v>313</v>
      </c>
      <c r="D1982" t="s">
        <v>260</v>
      </c>
      <c r="E1982" t="s">
        <v>330</v>
      </c>
      <c r="F1982" t="s">
        <v>3104</v>
      </c>
      <c r="G1982" s="24">
        <f t="shared" si="35"/>
        <v>0.19107692307692306</v>
      </c>
      <c r="H1982" s="24">
        <v>191.07692307692307</v>
      </c>
      <c r="I1982">
        <v>2020</v>
      </c>
    </row>
    <row r="1983" spans="1:9">
      <c r="A1983" s="3">
        <v>245686</v>
      </c>
      <c r="B1983" t="s">
        <v>2094</v>
      </c>
      <c r="C1983" t="s">
        <v>313</v>
      </c>
      <c r="D1983" t="s">
        <v>60</v>
      </c>
      <c r="E1983" t="s">
        <v>330</v>
      </c>
      <c r="F1983" t="s">
        <v>3329</v>
      </c>
      <c r="G1983" s="24">
        <f t="shared" si="35"/>
        <v>0.23244615384615383</v>
      </c>
      <c r="H1983" s="24">
        <v>232.44615384615383</v>
      </c>
      <c r="I1983">
        <v>2020</v>
      </c>
    </row>
    <row r="1984" spans="1:9">
      <c r="A1984" s="3">
        <v>184589</v>
      </c>
      <c r="B1984" t="s">
        <v>1773</v>
      </c>
      <c r="C1984" t="s">
        <v>313</v>
      </c>
      <c r="D1984" t="s">
        <v>60</v>
      </c>
      <c r="E1984" t="s">
        <v>330</v>
      </c>
      <c r="F1984" t="s">
        <v>3242</v>
      </c>
      <c r="G1984" s="24">
        <f t="shared" si="35"/>
        <v>0.25672307692307694</v>
      </c>
      <c r="H1984" s="24">
        <v>256.72307692307692</v>
      </c>
      <c r="I1984">
        <v>2020</v>
      </c>
    </row>
    <row r="1985" spans="1:9">
      <c r="A1985" s="3">
        <v>174326</v>
      </c>
      <c r="B1985" t="s">
        <v>1772</v>
      </c>
      <c r="C1985" t="s">
        <v>313</v>
      </c>
      <c r="D1985" t="s">
        <v>61</v>
      </c>
      <c r="E1985" t="s">
        <v>330</v>
      </c>
      <c r="F1985" t="s">
        <v>3104</v>
      </c>
      <c r="G1985" s="24">
        <f t="shared" si="35"/>
        <v>0.26273076923076921</v>
      </c>
      <c r="H1985" s="24">
        <v>262.73076923076923</v>
      </c>
      <c r="I1985">
        <v>2020</v>
      </c>
    </row>
    <row r="1986" spans="1:9">
      <c r="A1986" s="3">
        <v>172261</v>
      </c>
      <c r="B1986" t="s">
        <v>1774</v>
      </c>
      <c r="C1986" t="s">
        <v>313</v>
      </c>
      <c r="D1986" t="s">
        <v>233</v>
      </c>
      <c r="E1986" t="s">
        <v>280</v>
      </c>
      <c r="F1986" t="s">
        <v>3185</v>
      </c>
      <c r="G1986" s="24">
        <f t="shared" si="35"/>
        <v>0.31782307692307693</v>
      </c>
      <c r="H1986" s="24">
        <v>317.82307692307694</v>
      </c>
      <c r="I1986">
        <v>2020</v>
      </c>
    </row>
    <row r="1987" spans="1:9">
      <c r="A1987" s="3">
        <v>175562</v>
      </c>
      <c r="B1987" t="s">
        <v>2088</v>
      </c>
      <c r="C1987" t="s">
        <v>313</v>
      </c>
      <c r="D1987" t="s">
        <v>233</v>
      </c>
      <c r="E1987" t="s">
        <v>280</v>
      </c>
      <c r="F1987" t="s">
        <v>3185</v>
      </c>
      <c r="G1987" s="24">
        <f t="shared" si="35"/>
        <v>0.32026153846153843</v>
      </c>
      <c r="H1987" s="24">
        <v>320.26153846153841</v>
      </c>
      <c r="I1987">
        <v>2020</v>
      </c>
    </row>
    <row r="1988" spans="1:9">
      <c r="A1988" s="3">
        <v>158033</v>
      </c>
      <c r="B1988" t="s">
        <v>1539</v>
      </c>
      <c r="C1988" t="s">
        <v>313</v>
      </c>
      <c r="D1988" t="s">
        <v>60</v>
      </c>
      <c r="E1988" t="s">
        <v>330</v>
      </c>
      <c r="F1988" t="s">
        <v>3093</v>
      </c>
      <c r="G1988" s="24">
        <f t="shared" si="35"/>
        <v>0.32344615384615383</v>
      </c>
      <c r="H1988" s="24">
        <v>323.44615384615383</v>
      </c>
      <c r="I1988">
        <v>2020</v>
      </c>
    </row>
    <row r="1989" spans="1:9">
      <c r="A1989" s="3">
        <v>228598</v>
      </c>
      <c r="B1989" t="s">
        <v>2100</v>
      </c>
      <c r="C1989" t="s">
        <v>313</v>
      </c>
      <c r="D1989" t="s">
        <v>60</v>
      </c>
      <c r="E1989" t="s">
        <v>330</v>
      </c>
      <c r="F1989" t="s">
        <v>3090</v>
      </c>
      <c r="G1989" s="24">
        <f t="shared" si="35"/>
        <v>0.41550769230769224</v>
      </c>
      <c r="H1989" s="24">
        <v>415.50769230769225</v>
      </c>
      <c r="I1989">
        <v>2020</v>
      </c>
    </row>
    <row r="1990" spans="1:9">
      <c r="A1990" s="3">
        <v>90249</v>
      </c>
      <c r="B1990" t="s">
        <v>982</v>
      </c>
      <c r="C1990" t="s">
        <v>313</v>
      </c>
      <c r="D1990" t="s">
        <v>60</v>
      </c>
      <c r="E1990" t="s">
        <v>330</v>
      </c>
      <c r="F1990" t="s">
        <v>3223</v>
      </c>
      <c r="G1990" s="24">
        <f t="shared" si="35"/>
        <v>0.48516923076923074</v>
      </c>
      <c r="H1990" s="24">
        <v>485.16923076923075</v>
      </c>
      <c r="I1990">
        <v>2020</v>
      </c>
    </row>
    <row r="1991" spans="1:9">
      <c r="A1991" s="3">
        <v>177070</v>
      </c>
      <c r="B1991" t="s">
        <v>983</v>
      </c>
      <c r="C1991" t="s">
        <v>313</v>
      </c>
      <c r="D1991" t="s">
        <v>60</v>
      </c>
      <c r="E1991" t="s">
        <v>330</v>
      </c>
      <c r="F1991" t="s">
        <v>3326</v>
      </c>
      <c r="G1991" s="24">
        <f t="shared" si="35"/>
        <v>0.48516923076923074</v>
      </c>
      <c r="H1991" s="24">
        <v>485.16923076923075</v>
      </c>
      <c r="I1991">
        <v>2020</v>
      </c>
    </row>
    <row r="1992" spans="1:9">
      <c r="A1992" s="3">
        <v>247290</v>
      </c>
      <c r="B1992" t="s">
        <v>559</v>
      </c>
      <c r="C1992" t="s">
        <v>313</v>
      </c>
      <c r="D1992" t="s">
        <v>168</v>
      </c>
      <c r="E1992" t="s">
        <v>330</v>
      </c>
      <c r="F1992" t="s">
        <v>3328</v>
      </c>
      <c r="G1992" s="24">
        <f t="shared" si="35"/>
        <v>0.51611538461538464</v>
      </c>
      <c r="H1992" s="24">
        <v>516.11538461538464</v>
      </c>
      <c r="I1992">
        <v>2020</v>
      </c>
    </row>
    <row r="1993" spans="1:9">
      <c r="A1993" s="3">
        <v>207669</v>
      </c>
      <c r="B1993" t="s">
        <v>1781</v>
      </c>
      <c r="C1993" t="s">
        <v>313</v>
      </c>
      <c r="D1993" t="s">
        <v>228</v>
      </c>
      <c r="E1993" t="s">
        <v>330</v>
      </c>
      <c r="F1993" t="s">
        <v>3110</v>
      </c>
      <c r="G1993" s="24">
        <f t="shared" si="35"/>
        <v>0.5185384615384615</v>
      </c>
      <c r="H1993" s="24">
        <v>518.53846153846155</v>
      </c>
      <c r="I1993">
        <v>2020</v>
      </c>
    </row>
    <row r="1994" spans="1:9">
      <c r="A1994" s="3">
        <v>174328</v>
      </c>
      <c r="B1994" t="s">
        <v>2096</v>
      </c>
      <c r="C1994" t="s">
        <v>313</v>
      </c>
      <c r="D1994" t="s">
        <v>60</v>
      </c>
      <c r="E1994" t="s">
        <v>330</v>
      </c>
      <c r="F1994" t="s">
        <v>3330</v>
      </c>
      <c r="G1994" s="24">
        <f t="shared" si="35"/>
        <v>0.52504615384615372</v>
      </c>
      <c r="H1994" s="24">
        <v>525.04615384615374</v>
      </c>
      <c r="I1994">
        <v>2020</v>
      </c>
    </row>
    <row r="1995" spans="1:9">
      <c r="A1995" s="3">
        <v>186148</v>
      </c>
      <c r="B1995" t="s">
        <v>1783</v>
      </c>
      <c r="C1995" t="s">
        <v>313</v>
      </c>
      <c r="D1995" t="s">
        <v>168</v>
      </c>
      <c r="E1995" t="s">
        <v>330</v>
      </c>
      <c r="F1995" t="s">
        <v>3246</v>
      </c>
      <c r="G1995" s="24">
        <f t="shared" si="35"/>
        <v>0.57663076923076928</v>
      </c>
      <c r="H1995" s="24">
        <v>576.63076923076926</v>
      </c>
      <c r="I1995">
        <v>2020</v>
      </c>
    </row>
    <row r="1996" spans="1:9">
      <c r="A1996" s="3">
        <v>79794</v>
      </c>
      <c r="B1996" t="s">
        <v>1703</v>
      </c>
      <c r="C1996" t="s">
        <v>313</v>
      </c>
      <c r="D1996" t="s">
        <v>260</v>
      </c>
      <c r="E1996" t="s">
        <v>330</v>
      </c>
      <c r="F1996" t="s">
        <v>3271</v>
      </c>
      <c r="G1996" s="24">
        <f t="shared" si="35"/>
        <v>0.63055384615384613</v>
      </c>
      <c r="H1996" s="24">
        <v>630.55384615384617</v>
      </c>
      <c r="I1996">
        <v>2020</v>
      </c>
    </row>
    <row r="1997" spans="1:9">
      <c r="A1997" s="3">
        <v>95416</v>
      </c>
      <c r="B1997" t="s">
        <v>1711</v>
      </c>
      <c r="C1997" t="s">
        <v>313</v>
      </c>
      <c r="D1997" t="s">
        <v>60</v>
      </c>
      <c r="E1997" t="s">
        <v>330</v>
      </c>
      <c r="F1997" t="s">
        <v>3225</v>
      </c>
      <c r="G1997" s="24">
        <f t="shared" si="35"/>
        <v>0.70670769230769237</v>
      </c>
      <c r="H1997" s="24">
        <v>706.70769230769235</v>
      </c>
      <c r="I1997">
        <v>2020</v>
      </c>
    </row>
    <row r="1998" spans="1:9">
      <c r="A1998" s="3">
        <v>167054</v>
      </c>
      <c r="B1998" t="s">
        <v>993</v>
      </c>
      <c r="C1998" t="s">
        <v>313</v>
      </c>
      <c r="D1998" t="s">
        <v>260</v>
      </c>
      <c r="E1998" t="s">
        <v>330</v>
      </c>
      <c r="F1998" t="s">
        <v>3289</v>
      </c>
      <c r="G1998" s="24">
        <f t="shared" si="35"/>
        <v>0.73439999999999994</v>
      </c>
      <c r="H1998" s="24">
        <v>734.4</v>
      </c>
      <c r="I1998">
        <v>2020</v>
      </c>
    </row>
    <row r="1999" spans="1:9">
      <c r="A1999" s="3">
        <v>82402</v>
      </c>
      <c r="B1999" t="s">
        <v>2002</v>
      </c>
      <c r="C1999" t="s">
        <v>313</v>
      </c>
      <c r="D1999" t="s">
        <v>167</v>
      </c>
      <c r="E1999" t="s">
        <v>330</v>
      </c>
      <c r="F1999" t="s">
        <v>3183</v>
      </c>
      <c r="G1999" s="24">
        <f t="shared" si="35"/>
        <v>0.76763076923076912</v>
      </c>
      <c r="H1999" s="24">
        <v>767.63076923076915</v>
      </c>
      <c r="I1999">
        <v>2020</v>
      </c>
    </row>
    <row r="2000" spans="1:9">
      <c r="A2000" s="3">
        <v>97240</v>
      </c>
      <c r="B2000" t="s">
        <v>982</v>
      </c>
      <c r="C2000" t="s">
        <v>313</v>
      </c>
      <c r="D2000" t="s">
        <v>60</v>
      </c>
      <c r="E2000" t="s">
        <v>330</v>
      </c>
      <c r="F2000" t="s">
        <v>3093</v>
      </c>
      <c r="G2000" s="24">
        <f t="shared" si="35"/>
        <v>0.84738461538461529</v>
      </c>
      <c r="H2000" s="24">
        <v>847.38461538461524</v>
      </c>
      <c r="I2000">
        <v>2020</v>
      </c>
    </row>
    <row r="2001" spans="1:9">
      <c r="A2001" s="3">
        <v>152713</v>
      </c>
      <c r="B2001" t="s">
        <v>2002</v>
      </c>
      <c r="C2001" t="s">
        <v>313</v>
      </c>
      <c r="D2001" t="s">
        <v>167</v>
      </c>
      <c r="E2001" t="s">
        <v>330</v>
      </c>
      <c r="F2001" t="s">
        <v>3274</v>
      </c>
      <c r="G2001" s="24">
        <f t="shared" si="35"/>
        <v>0.85863076923076931</v>
      </c>
      <c r="H2001" s="24">
        <v>858.63076923076926</v>
      </c>
      <c r="I2001">
        <v>2020</v>
      </c>
    </row>
    <row r="2002" spans="1:9">
      <c r="A2002" s="3">
        <v>184844</v>
      </c>
      <c r="B2002" t="s">
        <v>2001</v>
      </c>
      <c r="C2002" t="s">
        <v>313</v>
      </c>
      <c r="D2002" t="s">
        <v>260</v>
      </c>
      <c r="E2002" t="s">
        <v>330</v>
      </c>
      <c r="F2002" t="s">
        <v>3287</v>
      </c>
      <c r="G2002" s="24">
        <f t="shared" si="35"/>
        <v>0.95953846153846156</v>
      </c>
      <c r="H2002" s="24">
        <v>959.53846153846155</v>
      </c>
      <c r="I2002">
        <v>2020</v>
      </c>
    </row>
    <row r="2003" spans="1:9">
      <c r="A2003" s="3">
        <v>173598</v>
      </c>
      <c r="B2003" t="s">
        <v>1413</v>
      </c>
      <c r="C2003" t="s">
        <v>313</v>
      </c>
      <c r="D2003" t="s">
        <v>260</v>
      </c>
      <c r="E2003" t="s">
        <v>330</v>
      </c>
      <c r="F2003" t="s">
        <v>3289</v>
      </c>
      <c r="G2003" s="24">
        <f t="shared" si="35"/>
        <v>1.0132000000000001</v>
      </c>
      <c r="H2003" s="24">
        <v>1013.2</v>
      </c>
      <c r="I2003">
        <v>2020</v>
      </c>
    </row>
    <row r="2004" spans="1:9">
      <c r="A2004" s="3">
        <v>167021</v>
      </c>
      <c r="B2004" t="s">
        <v>2004</v>
      </c>
      <c r="C2004" t="s">
        <v>313</v>
      </c>
      <c r="D2004" t="s">
        <v>233</v>
      </c>
      <c r="E2004" t="s">
        <v>280</v>
      </c>
      <c r="F2004" t="s">
        <v>3290</v>
      </c>
      <c r="G2004" s="24">
        <f t="shared" si="35"/>
        <v>1.1209846153846155</v>
      </c>
      <c r="H2004" s="24">
        <v>1120.9846153846154</v>
      </c>
      <c r="I2004">
        <v>2020</v>
      </c>
    </row>
    <row r="2005" spans="1:9">
      <c r="A2005" s="3">
        <v>171278</v>
      </c>
      <c r="B2005" t="s">
        <v>2104</v>
      </c>
      <c r="C2005" t="s">
        <v>313</v>
      </c>
      <c r="D2005" t="s">
        <v>260</v>
      </c>
      <c r="E2005" t="s">
        <v>330</v>
      </c>
      <c r="F2005" t="s">
        <v>3289</v>
      </c>
      <c r="G2005" s="24">
        <f t="shared" si="35"/>
        <v>1.2715999999999998</v>
      </c>
      <c r="H2005" s="24">
        <v>1271.5999999999999</v>
      </c>
      <c r="I2005">
        <v>2020</v>
      </c>
    </row>
    <row r="2006" spans="1:9">
      <c r="A2006" s="3">
        <v>95375</v>
      </c>
      <c r="B2006" t="s">
        <v>1779</v>
      </c>
      <c r="C2006" t="s">
        <v>313</v>
      </c>
      <c r="D2006" t="s">
        <v>61</v>
      </c>
      <c r="E2006" t="s">
        <v>330</v>
      </c>
      <c r="F2006" t="s">
        <v>3244</v>
      </c>
      <c r="G2006" s="24">
        <f t="shared" si="35"/>
        <v>1.3375384615384613</v>
      </c>
      <c r="H2006" s="24">
        <v>1337.5384615384614</v>
      </c>
      <c r="I2006">
        <v>2020</v>
      </c>
    </row>
    <row r="2007" spans="1:9">
      <c r="A2007" s="3">
        <v>175589</v>
      </c>
      <c r="B2007" t="s">
        <v>1788</v>
      </c>
      <c r="C2007" t="s">
        <v>313</v>
      </c>
      <c r="D2007" t="s">
        <v>228</v>
      </c>
      <c r="E2007" t="s">
        <v>330</v>
      </c>
      <c r="F2007" t="s">
        <v>3110</v>
      </c>
      <c r="G2007" s="24">
        <f t="shared" si="35"/>
        <v>1.3666153846153846</v>
      </c>
      <c r="H2007" s="24">
        <v>1366.6153846153845</v>
      </c>
      <c r="I2007">
        <v>2020</v>
      </c>
    </row>
    <row r="2008" spans="1:9">
      <c r="A2008" s="3">
        <v>79806</v>
      </c>
      <c r="B2008" t="s">
        <v>1703</v>
      </c>
      <c r="C2008" t="s">
        <v>313</v>
      </c>
      <c r="D2008" t="s">
        <v>260</v>
      </c>
      <c r="E2008" t="s">
        <v>330</v>
      </c>
      <c r="F2008" t="s">
        <v>3322</v>
      </c>
      <c r="G2008" s="24">
        <f t="shared" si="35"/>
        <v>1.6241538461538463</v>
      </c>
      <c r="H2008" s="24">
        <v>1624.1538461538462</v>
      </c>
      <c r="I2008">
        <v>2020</v>
      </c>
    </row>
    <row r="2009" spans="1:9">
      <c r="A2009" s="3">
        <v>191815</v>
      </c>
      <c r="B2009" t="s">
        <v>1778</v>
      </c>
      <c r="C2009" t="s">
        <v>313</v>
      </c>
      <c r="D2009" t="s">
        <v>168</v>
      </c>
      <c r="E2009" t="s">
        <v>330</v>
      </c>
      <c r="F2009" t="s">
        <v>3182</v>
      </c>
      <c r="G2009" s="24">
        <f t="shared" si="35"/>
        <v>1.8802000000000001</v>
      </c>
      <c r="H2009" s="24">
        <v>1880.2</v>
      </c>
      <c r="I2009">
        <v>2020</v>
      </c>
    </row>
    <row r="2010" spans="1:9">
      <c r="A2010" s="3">
        <v>77927</v>
      </c>
      <c r="B2010" t="s">
        <v>1963</v>
      </c>
      <c r="C2010" t="s">
        <v>313</v>
      </c>
      <c r="D2010" t="s">
        <v>61</v>
      </c>
      <c r="E2010" t="s">
        <v>330</v>
      </c>
      <c r="F2010" t="s">
        <v>3226</v>
      </c>
      <c r="G2010" s="24">
        <f t="shared" si="35"/>
        <v>1.9305461538461539</v>
      </c>
      <c r="H2010" s="24">
        <v>1930.5461538461539</v>
      </c>
      <c r="I2010">
        <v>2020</v>
      </c>
    </row>
    <row r="2011" spans="1:9">
      <c r="A2011" s="3">
        <v>153079</v>
      </c>
      <c r="B2011" t="s">
        <v>1965</v>
      </c>
      <c r="C2011" t="s">
        <v>313</v>
      </c>
      <c r="D2011" t="s">
        <v>168</v>
      </c>
      <c r="E2011" t="s">
        <v>330</v>
      </c>
      <c r="F2011" t="s">
        <v>3274</v>
      </c>
      <c r="G2011" s="24">
        <f t="shared" si="35"/>
        <v>2.0651076923076923</v>
      </c>
      <c r="H2011" s="24">
        <v>2065.1076923076921</v>
      </c>
      <c r="I2011">
        <v>2020</v>
      </c>
    </row>
    <row r="2012" spans="1:9">
      <c r="A2012" s="3" t="s">
        <v>1775</v>
      </c>
      <c r="B2012" t="s">
        <v>1776</v>
      </c>
      <c r="C2012" t="s">
        <v>313</v>
      </c>
      <c r="D2012" t="s">
        <v>61</v>
      </c>
      <c r="E2012" t="s">
        <v>330</v>
      </c>
      <c r="F2012" t="s">
        <v>3244</v>
      </c>
      <c r="G2012" s="24">
        <f t="shared" si="35"/>
        <v>2.0806153846153848</v>
      </c>
      <c r="H2012" s="24">
        <v>2080.6153846153848</v>
      </c>
      <c r="I2012">
        <v>2020</v>
      </c>
    </row>
    <row r="2013" spans="1:9">
      <c r="A2013" s="3">
        <v>80647</v>
      </c>
      <c r="B2013" t="s">
        <v>1418</v>
      </c>
      <c r="C2013" t="s">
        <v>313</v>
      </c>
      <c r="D2013" t="s">
        <v>260</v>
      </c>
      <c r="E2013" t="s">
        <v>330</v>
      </c>
      <c r="F2013" t="s">
        <v>3272</v>
      </c>
      <c r="G2013" s="24">
        <f t="shared" si="35"/>
        <v>2.1001846153846149</v>
      </c>
      <c r="H2013" s="24">
        <v>2100.184615384615</v>
      </c>
      <c r="I2013">
        <v>2020</v>
      </c>
    </row>
    <row r="2014" spans="1:9">
      <c r="A2014" s="3">
        <v>167785</v>
      </c>
      <c r="B2014" t="s">
        <v>2085</v>
      </c>
      <c r="C2014" t="s">
        <v>313</v>
      </c>
      <c r="D2014" t="s">
        <v>167</v>
      </c>
      <c r="E2014" t="s">
        <v>330</v>
      </c>
      <c r="F2014" t="s">
        <v>3274</v>
      </c>
      <c r="G2014" s="24">
        <f t="shared" si="35"/>
        <v>2.1213230769230766</v>
      </c>
      <c r="H2014" s="24">
        <v>2121.3230769230768</v>
      </c>
      <c r="I2014">
        <v>2020</v>
      </c>
    </row>
    <row r="2015" spans="1:9">
      <c r="A2015" s="3">
        <v>81469</v>
      </c>
      <c r="B2015" t="s">
        <v>2041</v>
      </c>
      <c r="C2015" t="s">
        <v>313</v>
      </c>
      <c r="D2015" t="s">
        <v>61</v>
      </c>
      <c r="E2015" t="s">
        <v>330</v>
      </c>
      <c r="F2015" t="s">
        <v>3070</v>
      </c>
      <c r="G2015" s="24">
        <f t="shared" si="35"/>
        <v>2.1221999999999999</v>
      </c>
      <c r="H2015" s="24">
        <v>2122.1999999999998</v>
      </c>
      <c r="I2015">
        <v>2020</v>
      </c>
    </row>
    <row r="2016" spans="1:9">
      <c r="A2016" s="3">
        <v>152705</v>
      </c>
      <c r="B2016" t="s">
        <v>2002</v>
      </c>
      <c r="C2016" t="s">
        <v>313</v>
      </c>
      <c r="D2016" t="s">
        <v>167</v>
      </c>
      <c r="E2016" t="s">
        <v>330</v>
      </c>
      <c r="F2016" t="s">
        <v>3274</v>
      </c>
      <c r="G2016" s="24">
        <f t="shared" si="35"/>
        <v>2.1222923076923075</v>
      </c>
      <c r="H2016" s="24">
        <v>2122.2923076923075</v>
      </c>
      <c r="I2016">
        <v>2020</v>
      </c>
    </row>
    <row r="2017" spans="1:9">
      <c r="A2017" s="3">
        <v>67648</v>
      </c>
      <c r="B2017" t="s">
        <v>1779</v>
      </c>
      <c r="C2017" t="s">
        <v>313</v>
      </c>
      <c r="D2017" t="s">
        <v>61</v>
      </c>
      <c r="E2017" t="s">
        <v>330</v>
      </c>
      <c r="F2017" t="s">
        <v>3226</v>
      </c>
      <c r="G2017" s="24">
        <f t="shared" si="35"/>
        <v>2.1252000000000004</v>
      </c>
      <c r="H2017" s="24">
        <v>2125.2000000000003</v>
      </c>
      <c r="I2017">
        <v>2020</v>
      </c>
    </row>
    <row r="2018" spans="1:9">
      <c r="A2018" s="3">
        <v>79848</v>
      </c>
      <c r="B2018" t="s">
        <v>1961</v>
      </c>
      <c r="C2018" t="s">
        <v>313</v>
      </c>
      <c r="D2018" t="s">
        <v>260</v>
      </c>
      <c r="E2018" t="s">
        <v>330</v>
      </c>
      <c r="F2018" t="s">
        <v>3272</v>
      </c>
      <c r="G2018" s="24">
        <f t="shared" si="35"/>
        <v>2.132169230769231</v>
      </c>
      <c r="H2018" s="24">
        <v>2132.169230769231</v>
      </c>
      <c r="I2018">
        <v>2020</v>
      </c>
    </row>
    <row r="2019" spans="1:9">
      <c r="A2019" s="3">
        <v>74977</v>
      </c>
      <c r="B2019" t="s">
        <v>1728</v>
      </c>
      <c r="C2019" t="s">
        <v>313</v>
      </c>
      <c r="D2019" t="s">
        <v>167</v>
      </c>
      <c r="E2019" t="s">
        <v>330</v>
      </c>
      <c r="F2019" t="s">
        <v>3228</v>
      </c>
      <c r="G2019" s="24">
        <f t="shared" si="35"/>
        <v>2.133</v>
      </c>
      <c r="H2019" s="24">
        <v>2133</v>
      </c>
      <c r="I2019">
        <v>2020</v>
      </c>
    </row>
    <row r="2020" spans="1:9">
      <c r="A2020" s="3">
        <v>126520</v>
      </c>
      <c r="B2020" t="s">
        <v>1964</v>
      </c>
      <c r="C2020" t="s">
        <v>313</v>
      </c>
      <c r="D2020" t="s">
        <v>168</v>
      </c>
      <c r="E2020" t="s">
        <v>330</v>
      </c>
      <c r="F2020" t="s">
        <v>3274</v>
      </c>
      <c r="G2020" s="24">
        <f t="shared" si="35"/>
        <v>2.1496153846153847</v>
      </c>
      <c r="H2020" s="24">
        <v>2149.6153846153848</v>
      </c>
      <c r="I2020">
        <v>2020</v>
      </c>
    </row>
    <row r="2021" spans="1:9">
      <c r="A2021" s="3">
        <v>126521</v>
      </c>
      <c r="B2021" t="s">
        <v>2083</v>
      </c>
      <c r="C2021" t="s">
        <v>313</v>
      </c>
      <c r="D2021" t="s">
        <v>168</v>
      </c>
      <c r="E2021" t="s">
        <v>330</v>
      </c>
      <c r="F2021" t="s">
        <v>3274</v>
      </c>
      <c r="G2021" s="24">
        <f t="shared" si="35"/>
        <v>2.1545999999999998</v>
      </c>
      <c r="H2021" s="24">
        <v>2154.6</v>
      </c>
      <c r="I2021">
        <v>2020</v>
      </c>
    </row>
    <row r="2022" spans="1:9">
      <c r="A2022" s="3">
        <v>77401</v>
      </c>
      <c r="B2022" t="s">
        <v>2087</v>
      </c>
      <c r="C2022" t="s">
        <v>313</v>
      </c>
      <c r="D2022" t="s">
        <v>260</v>
      </c>
      <c r="E2022" t="s">
        <v>330</v>
      </c>
      <c r="F2022" t="s">
        <v>3126</v>
      </c>
      <c r="G2022" s="24">
        <f t="shared" si="35"/>
        <v>2.2314461538461536</v>
      </c>
      <c r="H2022" s="24">
        <v>2231.4461538461537</v>
      </c>
      <c r="I2022">
        <v>2020</v>
      </c>
    </row>
    <row r="2023" spans="1:9">
      <c r="A2023" s="3">
        <v>100488</v>
      </c>
      <c r="B2023" t="s">
        <v>2091</v>
      </c>
      <c r="C2023" t="s">
        <v>313</v>
      </c>
      <c r="D2023" t="s">
        <v>168</v>
      </c>
      <c r="E2023" t="s">
        <v>330</v>
      </c>
      <c r="F2023" t="s">
        <v>3324</v>
      </c>
      <c r="G2023" s="24">
        <f t="shared" si="35"/>
        <v>2.2541538461538462</v>
      </c>
      <c r="H2023" s="24">
        <v>2254.1538461538462</v>
      </c>
      <c r="I2023">
        <v>2020</v>
      </c>
    </row>
    <row r="2024" spans="1:9">
      <c r="A2024" s="3">
        <v>67723</v>
      </c>
      <c r="B2024" t="s">
        <v>1411</v>
      </c>
      <c r="C2024" t="s">
        <v>313</v>
      </c>
      <c r="D2024" t="s">
        <v>167</v>
      </c>
      <c r="E2024" t="s">
        <v>330</v>
      </c>
      <c r="F2024" t="s">
        <v>3324</v>
      </c>
      <c r="G2024" s="24">
        <f t="shared" si="35"/>
        <v>2.2547076923076919</v>
      </c>
      <c r="H2024" s="24">
        <v>2254.707692307692</v>
      </c>
      <c r="I2024">
        <v>2020</v>
      </c>
    </row>
    <row r="2025" spans="1:9">
      <c r="A2025" s="3">
        <v>187870</v>
      </c>
      <c r="B2025" t="s">
        <v>2089</v>
      </c>
      <c r="C2025" t="s">
        <v>313</v>
      </c>
      <c r="D2025" t="s">
        <v>260</v>
      </c>
      <c r="E2025" t="s">
        <v>330</v>
      </c>
      <c r="F2025" t="s">
        <v>3183</v>
      </c>
      <c r="G2025" s="24">
        <f t="shared" si="35"/>
        <v>2.2669615384615387</v>
      </c>
      <c r="H2025" s="24">
        <v>2266.9615384615386</v>
      </c>
      <c r="I2025">
        <v>2020</v>
      </c>
    </row>
    <row r="2026" spans="1:9">
      <c r="A2026" s="3">
        <v>77919</v>
      </c>
      <c r="B2026" t="s">
        <v>1963</v>
      </c>
      <c r="C2026" t="s">
        <v>313</v>
      </c>
      <c r="D2026" t="s">
        <v>61</v>
      </c>
      <c r="E2026" t="s">
        <v>330</v>
      </c>
      <c r="F2026" t="s">
        <v>3226</v>
      </c>
      <c r="G2026" s="24">
        <f t="shared" si="35"/>
        <v>2.2692384615384618</v>
      </c>
      <c r="H2026" s="24">
        <v>2269.2384615384617</v>
      </c>
      <c r="I2026">
        <v>2020</v>
      </c>
    </row>
    <row r="2027" spans="1:9">
      <c r="A2027" s="3">
        <v>165081</v>
      </c>
      <c r="B2027" t="s">
        <v>2089</v>
      </c>
      <c r="C2027" t="s">
        <v>313</v>
      </c>
      <c r="D2027" t="s">
        <v>260</v>
      </c>
      <c r="E2027" t="s">
        <v>330</v>
      </c>
      <c r="F2027" t="s">
        <v>3183</v>
      </c>
      <c r="G2027" s="24">
        <f t="shared" si="35"/>
        <v>2.2746461538461533</v>
      </c>
      <c r="H2027" s="24">
        <v>2274.6461538461535</v>
      </c>
      <c r="I2027">
        <v>2020</v>
      </c>
    </row>
    <row r="2028" spans="1:9">
      <c r="A2028" s="3">
        <v>77062</v>
      </c>
      <c r="B2028" t="s">
        <v>1779</v>
      </c>
      <c r="C2028" t="s">
        <v>313</v>
      </c>
      <c r="D2028" t="s">
        <v>61</v>
      </c>
      <c r="E2028" t="s">
        <v>330</v>
      </c>
      <c r="F2028" t="s">
        <v>3226</v>
      </c>
      <c r="G2028" s="24">
        <f t="shared" si="35"/>
        <v>2.2839</v>
      </c>
      <c r="H2028" s="24">
        <v>2283.9</v>
      </c>
      <c r="I2028">
        <v>2020</v>
      </c>
    </row>
    <row r="2029" spans="1:9">
      <c r="A2029" s="3">
        <v>77068</v>
      </c>
      <c r="B2029" t="s">
        <v>1779</v>
      </c>
      <c r="C2029" t="s">
        <v>313</v>
      </c>
      <c r="D2029" t="s">
        <v>61</v>
      </c>
      <c r="E2029" t="s">
        <v>330</v>
      </c>
      <c r="F2029" t="s">
        <v>3226</v>
      </c>
      <c r="G2029" s="24">
        <f t="shared" si="35"/>
        <v>2.3045999999999998</v>
      </c>
      <c r="H2029" s="24">
        <v>2304.6</v>
      </c>
      <c r="I2029">
        <v>2020</v>
      </c>
    </row>
    <row r="2030" spans="1:9">
      <c r="A2030" s="3">
        <v>76999</v>
      </c>
      <c r="B2030" t="s">
        <v>1779</v>
      </c>
      <c r="C2030" t="s">
        <v>313</v>
      </c>
      <c r="D2030" t="s">
        <v>61</v>
      </c>
      <c r="E2030" t="s">
        <v>330</v>
      </c>
      <c r="F2030" t="s">
        <v>3226</v>
      </c>
      <c r="G2030" s="24">
        <f t="shared" si="35"/>
        <v>2.3045999999999998</v>
      </c>
      <c r="H2030" s="24">
        <v>2304.6</v>
      </c>
      <c r="I2030">
        <v>2020</v>
      </c>
    </row>
    <row r="2031" spans="1:9">
      <c r="A2031" s="3">
        <v>77069</v>
      </c>
      <c r="B2031" t="s">
        <v>1779</v>
      </c>
      <c r="C2031" t="s">
        <v>313</v>
      </c>
      <c r="D2031" t="s">
        <v>61</v>
      </c>
      <c r="E2031" t="s">
        <v>330</v>
      </c>
      <c r="F2031" t="s">
        <v>3226</v>
      </c>
      <c r="G2031" s="24">
        <f t="shared" si="35"/>
        <v>2.3045999999999998</v>
      </c>
      <c r="H2031" s="24">
        <v>2304.6</v>
      </c>
      <c r="I2031">
        <v>2020</v>
      </c>
    </row>
    <row r="2032" spans="1:9">
      <c r="A2032" s="3">
        <v>77002</v>
      </c>
      <c r="B2032" t="s">
        <v>1779</v>
      </c>
      <c r="C2032" t="s">
        <v>313</v>
      </c>
      <c r="D2032" t="s">
        <v>61</v>
      </c>
      <c r="E2032" t="s">
        <v>330</v>
      </c>
      <c r="F2032" t="s">
        <v>3226</v>
      </c>
      <c r="G2032" s="24">
        <f t="shared" si="35"/>
        <v>2.3045999999999998</v>
      </c>
      <c r="H2032" s="24">
        <v>2304.6</v>
      </c>
      <c r="I2032">
        <v>2020</v>
      </c>
    </row>
    <row r="2033" spans="1:9">
      <c r="A2033" s="3">
        <v>77000</v>
      </c>
      <c r="B2033" t="s">
        <v>1779</v>
      </c>
      <c r="C2033" t="s">
        <v>313</v>
      </c>
      <c r="D2033" t="s">
        <v>61</v>
      </c>
      <c r="E2033" t="s">
        <v>330</v>
      </c>
      <c r="F2033" t="s">
        <v>3226</v>
      </c>
      <c r="G2033" s="24">
        <f t="shared" si="35"/>
        <v>2.3045999999999998</v>
      </c>
      <c r="H2033" s="24">
        <v>2304.6</v>
      </c>
      <c r="I2033">
        <v>2020</v>
      </c>
    </row>
    <row r="2034" spans="1:9">
      <c r="A2034" s="3">
        <v>161001</v>
      </c>
      <c r="B2034" t="s">
        <v>1783</v>
      </c>
      <c r="C2034" t="s">
        <v>313</v>
      </c>
      <c r="D2034" t="s">
        <v>168</v>
      </c>
      <c r="E2034" t="s">
        <v>330</v>
      </c>
      <c r="F2034" t="s">
        <v>3324</v>
      </c>
      <c r="G2034" s="24">
        <f t="shared" si="35"/>
        <v>2.3057999999999996</v>
      </c>
      <c r="H2034" s="24">
        <v>2305.7999999999997</v>
      </c>
      <c r="I2034">
        <v>2020</v>
      </c>
    </row>
    <row r="2035" spans="1:9">
      <c r="A2035" s="3">
        <v>80433</v>
      </c>
      <c r="B2035" t="s">
        <v>1784</v>
      </c>
      <c r="C2035" t="s">
        <v>313</v>
      </c>
      <c r="D2035" t="s">
        <v>168</v>
      </c>
      <c r="E2035" t="s">
        <v>330</v>
      </c>
      <c r="F2035" t="s">
        <v>3070</v>
      </c>
      <c r="G2035" s="24">
        <f t="shared" si="35"/>
        <v>2.3088000000000002</v>
      </c>
      <c r="H2035" s="24">
        <v>2308.8000000000002</v>
      </c>
      <c r="I2035">
        <v>2020</v>
      </c>
    </row>
    <row r="2036" spans="1:9">
      <c r="A2036" s="3">
        <v>77512</v>
      </c>
      <c r="B2036" t="s">
        <v>1780</v>
      </c>
      <c r="C2036" t="s">
        <v>313</v>
      </c>
      <c r="D2036" t="s">
        <v>168</v>
      </c>
      <c r="E2036" t="s">
        <v>330</v>
      </c>
      <c r="F2036" t="s">
        <v>3228</v>
      </c>
      <c r="G2036" s="24">
        <f t="shared" si="35"/>
        <v>2.3093769230769232</v>
      </c>
      <c r="H2036" s="24">
        <v>2309.376923076923</v>
      </c>
      <c r="I2036">
        <v>2020</v>
      </c>
    </row>
    <row r="2037" spans="1:9">
      <c r="A2037" s="3">
        <v>80953</v>
      </c>
      <c r="B2037" t="s">
        <v>1786</v>
      </c>
      <c r="C2037" t="s">
        <v>313</v>
      </c>
      <c r="D2037" t="s">
        <v>167</v>
      </c>
      <c r="E2037" t="s">
        <v>330</v>
      </c>
      <c r="F2037" t="s">
        <v>3180</v>
      </c>
      <c r="G2037" s="24">
        <f t="shared" si="35"/>
        <v>2.31</v>
      </c>
      <c r="H2037" s="24">
        <v>2310</v>
      </c>
      <c r="I2037">
        <v>2020</v>
      </c>
    </row>
    <row r="2038" spans="1:9">
      <c r="A2038" s="3">
        <v>50782</v>
      </c>
      <c r="B2038" t="s">
        <v>2105</v>
      </c>
      <c r="C2038" t="s">
        <v>313</v>
      </c>
      <c r="D2038" t="s">
        <v>61</v>
      </c>
      <c r="E2038" t="s">
        <v>330</v>
      </c>
      <c r="F2038" t="s">
        <v>3070</v>
      </c>
      <c r="G2038" s="24">
        <f t="shared" si="35"/>
        <v>2.31</v>
      </c>
      <c r="H2038" s="24">
        <v>2310</v>
      </c>
      <c r="I2038">
        <v>2020</v>
      </c>
    </row>
    <row r="2039" spans="1:9">
      <c r="A2039" s="3">
        <v>81791</v>
      </c>
      <c r="B2039" t="s">
        <v>2000</v>
      </c>
      <c r="C2039" t="s">
        <v>313</v>
      </c>
      <c r="D2039" t="s">
        <v>228</v>
      </c>
      <c r="E2039" t="s">
        <v>330</v>
      </c>
      <c r="F2039" t="s">
        <v>3070</v>
      </c>
      <c r="G2039" s="24">
        <f t="shared" si="35"/>
        <v>2.3110769230769228</v>
      </c>
      <c r="H2039" s="24">
        <v>2311.0769230769229</v>
      </c>
      <c r="I2039">
        <v>2020</v>
      </c>
    </row>
    <row r="2040" spans="1:9">
      <c r="A2040" s="3">
        <v>84077</v>
      </c>
      <c r="B2040" t="s">
        <v>1964</v>
      </c>
      <c r="C2040" t="s">
        <v>313</v>
      </c>
      <c r="D2040" t="s">
        <v>168</v>
      </c>
      <c r="E2040" t="s">
        <v>330</v>
      </c>
      <c r="F2040" t="s">
        <v>3070</v>
      </c>
      <c r="G2040" s="24">
        <f t="shared" si="35"/>
        <v>2.3131769230769232</v>
      </c>
      <c r="H2040" s="24">
        <v>2313.1769230769232</v>
      </c>
      <c r="I2040">
        <v>2020</v>
      </c>
    </row>
    <row r="2041" spans="1:9">
      <c r="A2041" s="3" t="s">
        <v>1785</v>
      </c>
      <c r="B2041" t="s">
        <v>1717</v>
      </c>
      <c r="C2041" t="s">
        <v>313</v>
      </c>
      <c r="D2041" t="s">
        <v>168</v>
      </c>
      <c r="E2041" t="s">
        <v>330</v>
      </c>
      <c r="F2041" t="s">
        <v>3070</v>
      </c>
      <c r="G2041" s="24">
        <f t="shared" si="35"/>
        <v>2.3209615384615385</v>
      </c>
      <c r="H2041" s="24">
        <v>2320.9615384615386</v>
      </c>
      <c r="I2041">
        <v>2020</v>
      </c>
    </row>
    <row r="2042" spans="1:9">
      <c r="A2042" s="3">
        <v>89260</v>
      </c>
      <c r="B2042" t="s">
        <v>559</v>
      </c>
      <c r="C2042" t="s">
        <v>313</v>
      </c>
      <c r="D2042" t="s">
        <v>168</v>
      </c>
      <c r="E2042" t="s">
        <v>330</v>
      </c>
      <c r="F2042" t="s">
        <v>3070</v>
      </c>
      <c r="G2042" s="24">
        <f t="shared" si="35"/>
        <v>2.3261538461538462</v>
      </c>
      <c r="H2042" s="24">
        <v>2326.1538461538462</v>
      </c>
      <c r="I2042">
        <v>2020</v>
      </c>
    </row>
    <row r="2043" spans="1:9">
      <c r="A2043" s="3">
        <v>81953</v>
      </c>
      <c r="B2043" t="s">
        <v>2101</v>
      </c>
      <c r="C2043" t="s">
        <v>313</v>
      </c>
      <c r="D2043" t="s">
        <v>260</v>
      </c>
      <c r="E2043" t="s">
        <v>330</v>
      </c>
      <c r="F2043" t="s">
        <v>3126</v>
      </c>
      <c r="G2043" s="24">
        <f t="shared" ref="G2043:G2106" si="36">H2043/1000</f>
        <v>2.3394461538461537</v>
      </c>
      <c r="H2043" s="24">
        <v>2339.4461538461537</v>
      </c>
      <c r="I2043">
        <v>2020</v>
      </c>
    </row>
    <row r="2044" spans="1:9">
      <c r="A2044" s="3">
        <v>92505</v>
      </c>
      <c r="B2044" t="s">
        <v>1704</v>
      </c>
      <c r="C2044" t="s">
        <v>313</v>
      </c>
      <c r="D2044" t="s">
        <v>228</v>
      </c>
      <c r="E2044" t="s">
        <v>330</v>
      </c>
      <c r="F2044" t="s">
        <v>3070</v>
      </c>
      <c r="G2044" s="24">
        <f t="shared" si="36"/>
        <v>2.5820307692307694</v>
      </c>
      <c r="H2044" s="24">
        <v>2582.0307692307692</v>
      </c>
      <c r="I2044">
        <v>2020</v>
      </c>
    </row>
    <row r="2045" spans="1:9">
      <c r="A2045" s="3">
        <v>173601</v>
      </c>
      <c r="B2045" t="s">
        <v>1413</v>
      </c>
      <c r="C2045" t="s">
        <v>313</v>
      </c>
      <c r="D2045" t="s">
        <v>260</v>
      </c>
      <c r="E2045" t="s">
        <v>330</v>
      </c>
      <c r="F2045" t="s">
        <v>3289</v>
      </c>
      <c r="G2045" s="24">
        <f t="shared" si="36"/>
        <v>2.6927999999999996</v>
      </c>
      <c r="H2045" s="24">
        <v>2692.7999999999997</v>
      </c>
      <c r="I2045">
        <v>2020</v>
      </c>
    </row>
    <row r="2046" spans="1:9">
      <c r="A2046" s="3">
        <v>175124</v>
      </c>
      <c r="B2046" t="s">
        <v>2102</v>
      </c>
      <c r="C2046" t="s">
        <v>313</v>
      </c>
      <c r="D2046" t="s">
        <v>260</v>
      </c>
      <c r="E2046" t="s">
        <v>330</v>
      </c>
      <c r="F2046" t="s">
        <v>3331</v>
      </c>
      <c r="G2046" s="24">
        <f t="shared" si="36"/>
        <v>3.0345</v>
      </c>
      <c r="H2046" s="24">
        <v>3034.5</v>
      </c>
      <c r="I2046">
        <v>2020</v>
      </c>
    </row>
    <row r="2047" spans="1:9">
      <c r="A2047" s="3">
        <v>163631</v>
      </c>
      <c r="B2047" t="s">
        <v>1418</v>
      </c>
      <c r="C2047" t="s">
        <v>313</v>
      </c>
      <c r="D2047" t="s">
        <v>260</v>
      </c>
      <c r="E2047" t="s">
        <v>330</v>
      </c>
      <c r="F2047" t="s">
        <v>3275</v>
      </c>
      <c r="G2047" s="24">
        <f t="shared" si="36"/>
        <v>3.4110999999999998</v>
      </c>
      <c r="H2047" s="24">
        <v>3411.1</v>
      </c>
      <c r="I2047">
        <v>2020</v>
      </c>
    </row>
    <row r="2048" spans="1:9">
      <c r="A2048" s="3">
        <v>77327</v>
      </c>
      <c r="B2048" t="s">
        <v>1779</v>
      </c>
      <c r="C2048" t="s">
        <v>313</v>
      </c>
      <c r="D2048" t="s">
        <v>61</v>
      </c>
      <c r="E2048" t="s">
        <v>330</v>
      </c>
      <c r="F2048" t="s">
        <v>3226</v>
      </c>
      <c r="G2048" s="24">
        <f t="shared" si="36"/>
        <v>3.4415076923076922</v>
      </c>
      <c r="H2048" s="24">
        <v>3441.5076923076922</v>
      </c>
      <c r="I2048">
        <v>2020</v>
      </c>
    </row>
    <row r="2049" spans="1:9">
      <c r="A2049" s="3">
        <v>77520</v>
      </c>
      <c r="B2049" t="s">
        <v>1779</v>
      </c>
      <c r="C2049" t="s">
        <v>313</v>
      </c>
      <c r="D2049" t="s">
        <v>61</v>
      </c>
      <c r="E2049" t="s">
        <v>330</v>
      </c>
      <c r="F2049" t="s">
        <v>3226</v>
      </c>
      <c r="G2049" s="24">
        <f t="shared" si="36"/>
        <v>3.4415076923076922</v>
      </c>
      <c r="H2049" s="24">
        <v>3441.5076923076922</v>
      </c>
      <c r="I2049">
        <v>2020</v>
      </c>
    </row>
    <row r="2050" spans="1:9">
      <c r="A2050" s="3">
        <v>165456</v>
      </c>
      <c r="B2050" t="s">
        <v>2107</v>
      </c>
      <c r="C2050" t="s">
        <v>313</v>
      </c>
      <c r="D2050" t="s">
        <v>260</v>
      </c>
      <c r="E2050" t="s">
        <v>330</v>
      </c>
      <c r="F2050" t="s">
        <v>3289</v>
      </c>
      <c r="G2050" s="24">
        <f t="shared" si="36"/>
        <v>3.536</v>
      </c>
      <c r="H2050" s="24">
        <v>3536</v>
      </c>
      <c r="I2050">
        <v>2020</v>
      </c>
    </row>
    <row r="2051" spans="1:9">
      <c r="A2051" s="3">
        <v>95516</v>
      </c>
      <c r="B2051" t="s">
        <v>1965</v>
      </c>
      <c r="C2051" t="s">
        <v>313</v>
      </c>
      <c r="D2051" t="s">
        <v>61</v>
      </c>
      <c r="E2051" t="s">
        <v>330</v>
      </c>
      <c r="F2051" t="s">
        <v>3275</v>
      </c>
      <c r="G2051" s="24">
        <f t="shared" si="36"/>
        <v>3.8879999999999995</v>
      </c>
      <c r="H2051" s="24">
        <v>3887.9999999999995</v>
      </c>
      <c r="I2051">
        <v>2020</v>
      </c>
    </row>
    <row r="2052" spans="1:9">
      <c r="A2052" s="3">
        <v>156383</v>
      </c>
      <c r="B2052" t="s">
        <v>2092</v>
      </c>
      <c r="C2052" t="s">
        <v>313</v>
      </c>
      <c r="D2052" t="s">
        <v>260</v>
      </c>
      <c r="E2052" t="s">
        <v>330</v>
      </c>
      <c r="F2052" t="s">
        <v>3275</v>
      </c>
      <c r="G2052" s="24">
        <f t="shared" si="36"/>
        <v>4.0116999999999994</v>
      </c>
      <c r="H2052" s="24">
        <v>4011.7</v>
      </c>
      <c r="I2052">
        <v>2020</v>
      </c>
    </row>
    <row r="2053" spans="1:9">
      <c r="A2053" s="3">
        <v>174086</v>
      </c>
      <c r="B2053" t="s">
        <v>955</v>
      </c>
      <c r="C2053" t="s">
        <v>313</v>
      </c>
      <c r="D2053" t="s">
        <v>260</v>
      </c>
      <c r="E2053" t="s">
        <v>330</v>
      </c>
      <c r="F2053" t="s">
        <v>3275</v>
      </c>
      <c r="G2053" s="24">
        <f t="shared" si="36"/>
        <v>4.0220692307692305</v>
      </c>
      <c r="H2053" s="24">
        <v>4022.0692307692302</v>
      </c>
      <c r="I2053">
        <v>2020</v>
      </c>
    </row>
    <row r="2054" spans="1:9">
      <c r="A2054" s="3">
        <v>67633</v>
      </c>
      <c r="B2054" t="s">
        <v>2103</v>
      </c>
      <c r="C2054" t="s">
        <v>313</v>
      </c>
      <c r="D2054" t="s">
        <v>61</v>
      </c>
      <c r="E2054" t="s">
        <v>330</v>
      </c>
      <c r="F2054" t="s">
        <v>3226</v>
      </c>
      <c r="G2054" s="24">
        <f t="shared" si="36"/>
        <v>4.2436999999999996</v>
      </c>
      <c r="H2054" s="24">
        <v>4243.7</v>
      </c>
      <c r="I2054">
        <v>2020</v>
      </c>
    </row>
    <row r="2055" spans="1:9">
      <c r="A2055" s="3">
        <v>93863</v>
      </c>
      <c r="B2055" t="s">
        <v>574</v>
      </c>
      <c r="C2055" t="s">
        <v>313</v>
      </c>
      <c r="D2055" t="s">
        <v>168</v>
      </c>
      <c r="E2055" t="s">
        <v>330</v>
      </c>
      <c r="F2055" t="s">
        <v>3183</v>
      </c>
      <c r="G2055" s="24">
        <f t="shared" si="36"/>
        <v>4.2930000000000001</v>
      </c>
      <c r="H2055" s="24">
        <v>4293</v>
      </c>
      <c r="I2055">
        <v>2020</v>
      </c>
    </row>
    <row r="2056" spans="1:9">
      <c r="A2056" s="3">
        <v>165351</v>
      </c>
      <c r="B2056" t="s">
        <v>1780</v>
      </c>
      <c r="C2056" t="s">
        <v>313</v>
      </c>
      <c r="D2056" t="s">
        <v>61</v>
      </c>
      <c r="E2056" t="s">
        <v>330</v>
      </c>
      <c r="F2056" t="s">
        <v>3275</v>
      </c>
      <c r="G2056" s="24">
        <f t="shared" si="36"/>
        <v>4.4472153846153839</v>
      </c>
      <c r="H2056" s="24">
        <v>4447.2153846153842</v>
      </c>
      <c r="I2056">
        <v>2020</v>
      </c>
    </row>
    <row r="2057" spans="1:9">
      <c r="A2057" s="3">
        <v>156375</v>
      </c>
      <c r="B2057" t="s">
        <v>2016</v>
      </c>
      <c r="C2057" t="s">
        <v>313</v>
      </c>
      <c r="D2057" t="s">
        <v>260</v>
      </c>
      <c r="E2057" t="s">
        <v>330</v>
      </c>
      <c r="F2057" t="s">
        <v>3275</v>
      </c>
      <c r="G2057" s="24">
        <f t="shared" si="36"/>
        <v>4.4861538461538455</v>
      </c>
      <c r="H2057" s="24">
        <v>4486.1538461538457</v>
      </c>
      <c r="I2057">
        <v>2020</v>
      </c>
    </row>
    <row r="2058" spans="1:9">
      <c r="A2058" s="3">
        <v>80590</v>
      </c>
      <c r="B2058" t="s">
        <v>2017</v>
      </c>
      <c r="C2058" t="s">
        <v>313</v>
      </c>
      <c r="D2058" t="s">
        <v>61</v>
      </c>
      <c r="E2058" t="s">
        <v>330</v>
      </c>
      <c r="F2058" t="s">
        <v>3226</v>
      </c>
      <c r="G2058" s="24">
        <f t="shared" si="36"/>
        <v>4.6081076923076925</v>
      </c>
      <c r="H2058" s="24">
        <v>4608.1076923076926</v>
      </c>
      <c r="I2058">
        <v>2020</v>
      </c>
    </row>
    <row r="2059" spans="1:9">
      <c r="A2059" s="3">
        <v>80294</v>
      </c>
      <c r="B2059" t="s">
        <v>2017</v>
      </c>
      <c r="C2059" t="s">
        <v>313</v>
      </c>
      <c r="D2059" t="s">
        <v>61</v>
      </c>
      <c r="E2059" t="s">
        <v>330</v>
      </c>
      <c r="F2059" t="s">
        <v>3226</v>
      </c>
      <c r="G2059" s="24">
        <f t="shared" si="36"/>
        <v>4.6135384615384618</v>
      </c>
      <c r="H2059" s="24">
        <v>4613.5384615384619</v>
      </c>
      <c r="I2059">
        <v>2020</v>
      </c>
    </row>
    <row r="2060" spans="1:9">
      <c r="A2060" s="3">
        <v>80576</v>
      </c>
      <c r="B2060" t="s">
        <v>2017</v>
      </c>
      <c r="C2060" t="s">
        <v>313</v>
      </c>
      <c r="D2060" t="s">
        <v>61</v>
      </c>
      <c r="E2060" t="s">
        <v>330</v>
      </c>
      <c r="F2060" t="s">
        <v>3226</v>
      </c>
      <c r="G2060" s="24">
        <f t="shared" si="36"/>
        <v>4.6145076923076918</v>
      </c>
      <c r="H2060" s="24">
        <v>4614.5076923076922</v>
      </c>
      <c r="I2060">
        <v>2020</v>
      </c>
    </row>
    <row r="2061" spans="1:9">
      <c r="A2061" s="3">
        <v>175125</v>
      </c>
      <c r="B2061" t="s">
        <v>2102</v>
      </c>
      <c r="C2061" t="s">
        <v>313</v>
      </c>
      <c r="D2061" t="s">
        <v>260</v>
      </c>
      <c r="E2061" t="s">
        <v>330</v>
      </c>
      <c r="F2061" t="s">
        <v>3331</v>
      </c>
      <c r="G2061" s="24">
        <f t="shared" si="36"/>
        <v>4.6284000000000001</v>
      </c>
      <c r="H2061" s="24">
        <v>4628.3999999999996</v>
      </c>
      <c r="I2061">
        <v>2020</v>
      </c>
    </row>
    <row r="2062" spans="1:9">
      <c r="A2062" s="3">
        <v>178542</v>
      </c>
      <c r="B2062" t="s">
        <v>2099</v>
      </c>
      <c r="C2062" t="s">
        <v>313</v>
      </c>
      <c r="D2062" t="s">
        <v>260</v>
      </c>
      <c r="E2062" t="s">
        <v>330</v>
      </c>
      <c r="F2062" t="s">
        <v>3183</v>
      </c>
      <c r="G2062" s="24">
        <f t="shared" si="36"/>
        <v>4.6661999999999999</v>
      </c>
      <c r="H2062" s="24">
        <v>4666.2</v>
      </c>
      <c r="I2062">
        <v>2020</v>
      </c>
    </row>
    <row r="2063" spans="1:9">
      <c r="A2063" s="3">
        <v>91337</v>
      </c>
      <c r="B2063" t="s">
        <v>1008</v>
      </c>
      <c r="C2063" t="s">
        <v>313</v>
      </c>
      <c r="D2063" t="s">
        <v>61</v>
      </c>
      <c r="E2063" t="s">
        <v>330</v>
      </c>
      <c r="F2063" t="s">
        <v>3126</v>
      </c>
      <c r="G2063" s="24">
        <f t="shared" si="36"/>
        <v>4.7143384615384623</v>
      </c>
      <c r="H2063" s="24">
        <v>4714.3384615384621</v>
      </c>
      <c r="I2063">
        <v>2020</v>
      </c>
    </row>
    <row r="2064" spans="1:9">
      <c r="A2064" s="3">
        <v>126973</v>
      </c>
      <c r="B2064" t="s">
        <v>1787</v>
      </c>
      <c r="C2064" t="s">
        <v>313</v>
      </c>
      <c r="D2064" t="s">
        <v>61</v>
      </c>
      <c r="E2064" t="s">
        <v>330</v>
      </c>
      <c r="F2064" t="s">
        <v>3247</v>
      </c>
      <c r="G2064" s="24">
        <f t="shared" si="36"/>
        <v>4.7260384615384616</v>
      </c>
      <c r="H2064" s="24">
        <v>4726.0384615384619</v>
      </c>
      <c r="I2064">
        <v>2020</v>
      </c>
    </row>
    <row r="2065" spans="1:9">
      <c r="A2065" s="3">
        <v>202748</v>
      </c>
      <c r="B2065" t="s">
        <v>1962</v>
      </c>
      <c r="C2065" t="s">
        <v>313</v>
      </c>
      <c r="D2065" t="s">
        <v>260</v>
      </c>
      <c r="E2065" t="s">
        <v>330</v>
      </c>
      <c r="F2065" t="s">
        <v>3273</v>
      </c>
      <c r="G2065" s="24">
        <f t="shared" si="36"/>
        <v>4.8247999999999989</v>
      </c>
      <c r="H2065" s="24">
        <v>4824.7999999999993</v>
      </c>
      <c r="I2065">
        <v>2020</v>
      </c>
    </row>
    <row r="2066" spans="1:9">
      <c r="A2066" s="3">
        <v>166748</v>
      </c>
      <c r="B2066" t="s">
        <v>2106</v>
      </c>
      <c r="C2066" t="s">
        <v>313</v>
      </c>
      <c r="D2066" t="s">
        <v>260</v>
      </c>
      <c r="E2066" t="s">
        <v>330</v>
      </c>
      <c r="F2066" t="s">
        <v>3183</v>
      </c>
      <c r="G2066" s="24">
        <f t="shared" si="36"/>
        <v>4.843799999999999</v>
      </c>
      <c r="H2066" s="24">
        <v>4843.7999999999993</v>
      </c>
      <c r="I2066">
        <v>2020</v>
      </c>
    </row>
    <row r="2067" spans="1:9">
      <c r="A2067" s="3">
        <v>184309</v>
      </c>
      <c r="B2067" t="s">
        <v>2090</v>
      </c>
      <c r="C2067" t="s">
        <v>313</v>
      </c>
      <c r="D2067" t="s">
        <v>260</v>
      </c>
      <c r="E2067" t="s">
        <v>330</v>
      </c>
      <c r="F2067" t="s">
        <v>3324</v>
      </c>
      <c r="G2067" s="24">
        <f t="shared" si="36"/>
        <v>5.1354000000000006</v>
      </c>
      <c r="H2067" s="24">
        <v>5135.4000000000005</v>
      </c>
      <c r="I2067">
        <v>2020</v>
      </c>
    </row>
    <row r="2068" spans="1:9">
      <c r="A2068" s="3">
        <v>170588</v>
      </c>
      <c r="B2068" t="s">
        <v>1782</v>
      </c>
      <c r="C2068" t="s">
        <v>313</v>
      </c>
      <c r="D2068" t="s">
        <v>260</v>
      </c>
      <c r="E2068" t="s">
        <v>330</v>
      </c>
      <c r="F2068" t="s">
        <v>3245</v>
      </c>
      <c r="G2068" s="24">
        <f t="shared" si="36"/>
        <v>5.3086153846153836</v>
      </c>
      <c r="H2068" s="24">
        <v>5308.6153846153838</v>
      </c>
      <c r="I2068">
        <v>2020</v>
      </c>
    </row>
    <row r="2069" spans="1:9">
      <c r="A2069" s="3">
        <v>127056</v>
      </c>
      <c r="B2069" t="s">
        <v>2086</v>
      </c>
      <c r="C2069" t="s">
        <v>313</v>
      </c>
      <c r="D2069" t="s">
        <v>168</v>
      </c>
      <c r="E2069" t="s">
        <v>330</v>
      </c>
      <c r="F2069" t="s">
        <v>3183</v>
      </c>
      <c r="G2069" s="24">
        <f t="shared" si="36"/>
        <v>5.3814153846153854</v>
      </c>
      <c r="H2069" s="24">
        <v>5381.4153846153849</v>
      </c>
      <c r="I2069">
        <v>2020</v>
      </c>
    </row>
    <row r="2070" spans="1:9">
      <c r="A2070" s="3">
        <v>126778</v>
      </c>
      <c r="B2070" t="s">
        <v>2086</v>
      </c>
      <c r="C2070" t="s">
        <v>313</v>
      </c>
      <c r="D2070" t="s">
        <v>168</v>
      </c>
      <c r="E2070" t="s">
        <v>330</v>
      </c>
      <c r="F2070" t="s">
        <v>3183</v>
      </c>
      <c r="G2070" s="24">
        <f t="shared" si="36"/>
        <v>5.3814153846153854</v>
      </c>
      <c r="H2070" s="24">
        <v>5381.4153846153849</v>
      </c>
      <c r="I2070">
        <v>2020</v>
      </c>
    </row>
    <row r="2071" spans="1:9">
      <c r="A2071" s="3">
        <v>186732</v>
      </c>
      <c r="B2071" t="s">
        <v>1999</v>
      </c>
      <c r="C2071" t="s">
        <v>313</v>
      </c>
      <c r="D2071" t="s">
        <v>260</v>
      </c>
      <c r="E2071" t="s">
        <v>330</v>
      </c>
      <c r="F2071" t="s">
        <v>3245</v>
      </c>
      <c r="G2071" s="24">
        <f t="shared" si="36"/>
        <v>5.5661538461538456</v>
      </c>
      <c r="H2071" s="24">
        <v>5566.1538461538457</v>
      </c>
      <c r="I2071">
        <v>2020</v>
      </c>
    </row>
    <row r="2072" spans="1:9">
      <c r="A2072" s="3">
        <v>173063</v>
      </c>
      <c r="B2072" t="s">
        <v>955</v>
      </c>
      <c r="C2072" t="s">
        <v>313</v>
      </c>
      <c r="D2072" t="s">
        <v>260</v>
      </c>
      <c r="E2072" t="s">
        <v>330</v>
      </c>
      <c r="F2072" t="s">
        <v>3275</v>
      </c>
      <c r="G2072" s="24">
        <f t="shared" si="36"/>
        <v>5.6532846153846155</v>
      </c>
      <c r="H2072" s="24">
        <v>5653.2846153846158</v>
      </c>
      <c r="I2072">
        <v>2020</v>
      </c>
    </row>
    <row r="2073" spans="1:9">
      <c r="A2073" s="3">
        <v>342454</v>
      </c>
      <c r="B2073" t="s">
        <v>981</v>
      </c>
      <c r="C2073" t="s">
        <v>313</v>
      </c>
      <c r="D2073" t="s">
        <v>2700</v>
      </c>
      <c r="E2073" t="s">
        <v>330</v>
      </c>
      <c r="F2073" t="s">
        <v>3095</v>
      </c>
      <c r="G2073" s="24">
        <f t="shared" si="36"/>
        <v>3.7538461538461536E-3</v>
      </c>
      <c r="H2073" s="24">
        <v>3.7538461538461538</v>
      </c>
      <c r="I2073">
        <v>2021</v>
      </c>
    </row>
    <row r="2074" spans="1:9">
      <c r="A2074" s="3">
        <v>277758</v>
      </c>
      <c r="B2074" t="s">
        <v>981</v>
      </c>
      <c r="C2074" t="s">
        <v>313</v>
      </c>
      <c r="D2074" t="s">
        <v>60</v>
      </c>
      <c r="E2074" t="s">
        <v>330</v>
      </c>
      <c r="F2074" t="s">
        <v>3095</v>
      </c>
      <c r="G2074" s="24">
        <f t="shared" si="36"/>
        <v>5.7692307692307696E-3</v>
      </c>
      <c r="H2074" s="24">
        <v>5.7692307692307692</v>
      </c>
      <c r="I2074">
        <v>2021</v>
      </c>
    </row>
    <row r="2075" spans="1:9">
      <c r="A2075" s="3">
        <v>310924</v>
      </c>
      <c r="B2075" t="s">
        <v>981</v>
      </c>
      <c r="C2075" t="s">
        <v>313</v>
      </c>
      <c r="D2075" t="s">
        <v>2700</v>
      </c>
      <c r="E2075" t="s">
        <v>330</v>
      </c>
      <c r="F2075" t="s">
        <v>3095</v>
      </c>
      <c r="G2075" s="24">
        <f t="shared" si="36"/>
        <v>6.3E-3</v>
      </c>
      <c r="H2075" s="24">
        <v>6.3</v>
      </c>
      <c r="I2075">
        <v>2021</v>
      </c>
    </row>
    <row r="2076" spans="1:9">
      <c r="A2076" s="3">
        <v>344640</v>
      </c>
      <c r="B2076" t="s">
        <v>981</v>
      </c>
      <c r="C2076" t="s">
        <v>313</v>
      </c>
      <c r="D2076" t="s">
        <v>2700</v>
      </c>
      <c r="E2076" t="s">
        <v>330</v>
      </c>
      <c r="F2076" t="s">
        <v>3225</v>
      </c>
      <c r="G2076" s="24">
        <f t="shared" si="36"/>
        <v>6.4999999999999988E-3</v>
      </c>
      <c r="H2076" s="24">
        <v>6.4999999999999991</v>
      </c>
      <c r="I2076">
        <v>2021</v>
      </c>
    </row>
    <row r="2077" spans="1:9">
      <c r="A2077" s="3">
        <v>248749</v>
      </c>
      <c r="B2077" t="s">
        <v>981</v>
      </c>
      <c r="C2077" t="s">
        <v>313</v>
      </c>
      <c r="D2077" t="s">
        <v>60</v>
      </c>
      <c r="E2077" t="s">
        <v>330</v>
      </c>
      <c r="F2077" t="s">
        <v>3333</v>
      </c>
      <c r="G2077" s="24">
        <f t="shared" si="36"/>
        <v>6.9000000000000008E-3</v>
      </c>
      <c r="H2077" s="24">
        <v>6.9</v>
      </c>
      <c r="I2077">
        <v>2021</v>
      </c>
    </row>
    <row r="2078" spans="1:9">
      <c r="A2078" s="3">
        <v>248727</v>
      </c>
      <c r="B2078" t="s">
        <v>981</v>
      </c>
      <c r="C2078" t="s">
        <v>313</v>
      </c>
      <c r="D2078" t="s">
        <v>2700</v>
      </c>
      <c r="E2078" t="s">
        <v>330</v>
      </c>
      <c r="F2078" t="s">
        <v>3333</v>
      </c>
      <c r="G2078" s="24">
        <f t="shared" si="36"/>
        <v>7.1999999999999989E-3</v>
      </c>
      <c r="H2078" s="24">
        <v>7.1999999999999993</v>
      </c>
      <c r="I2078">
        <v>2021</v>
      </c>
    </row>
    <row r="2079" spans="1:9">
      <c r="A2079" s="3">
        <v>282435</v>
      </c>
      <c r="B2079" t="s">
        <v>2285</v>
      </c>
      <c r="C2079" t="s">
        <v>313</v>
      </c>
      <c r="D2079" t="s">
        <v>2700</v>
      </c>
      <c r="E2079" t="s">
        <v>330</v>
      </c>
      <c r="F2079" t="s">
        <v>3095</v>
      </c>
      <c r="G2079" s="24">
        <f t="shared" si="36"/>
        <v>7.792307692307693E-3</v>
      </c>
      <c r="H2079" s="24">
        <v>7.792307692307693</v>
      </c>
      <c r="I2079">
        <v>2021</v>
      </c>
    </row>
    <row r="2080" spans="1:9">
      <c r="A2080" s="3">
        <v>313574</v>
      </c>
      <c r="B2080" t="s">
        <v>981</v>
      </c>
      <c r="C2080" t="s">
        <v>313</v>
      </c>
      <c r="D2080" t="s">
        <v>2700</v>
      </c>
      <c r="E2080" t="s">
        <v>330</v>
      </c>
      <c r="F2080" t="s">
        <v>3095</v>
      </c>
      <c r="G2080" s="24">
        <f t="shared" si="36"/>
        <v>7.7999999999999996E-3</v>
      </c>
      <c r="H2080" s="24">
        <v>7.8</v>
      </c>
      <c r="I2080">
        <v>2021</v>
      </c>
    </row>
    <row r="2081" spans="1:9">
      <c r="A2081" s="3">
        <v>248932</v>
      </c>
      <c r="B2081" t="s">
        <v>981</v>
      </c>
      <c r="C2081" t="s">
        <v>313</v>
      </c>
      <c r="D2081" t="s">
        <v>60</v>
      </c>
      <c r="E2081" t="s">
        <v>330</v>
      </c>
      <c r="F2081" t="s">
        <v>3333</v>
      </c>
      <c r="G2081" s="24">
        <f t="shared" si="36"/>
        <v>8.6999999999999994E-3</v>
      </c>
      <c r="H2081" s="24">
        <v>8.6999999999999993</v>
      </c>
      <c r="I2081">
        <v>2021</v>
      </c>
    </row>
    <row r="2082" spans="1:9">
      <c r="A2082" s="3">
        <v>248778</v>
      </c>
      <c r="B2082" t="s">
        <v>981</v>
      </c>
      <c r="C2082" t="s">
        <v>313</v>
      </c>
      <c r="D2082" t="s">
        <v>60</v>
      </c>
      <c r="E2082" t="s">
        <v>330</v>
      </c>
      <c r="F2082" t="s">
        <v>3333</v>
      </c>
      <c r="G2082" s="24">
        <f t="shared" si="36"/>
        <v>8.6999999999999994E-3</v>
      </c>
      <c r="H2082" s="24">
        <v>8.6999999999999993</v>
      </c>
      <c r="I2082">
        <v>2021</v>
      </c>
    </row>
    <row r="2083" spans="1:9">
      <c r="A2083" s="3">
        <v>235969</v>
      </c>
      <c r="B2083" t="s">
        <v>2299</v>
      </c>
      <c r="C2083" t="s">
        <v>313</v>
      </c>
      <c r="D2083" t="s">
        <v>2700</v>
      </c>
      <c r="E2083" t="s">
        <v>330</v>
      </c>
      <c r="F2083" t="s">
        <v>3094</v>
      </c>
      <c r="G2083" s="24">
        <f t="shared" si="36"/>
        <v>1.0461538461538461E-2</v>
      </c>
      <c r="H2083" s="24">
        <v>10.461538461538462</v>
      </c>
      <c r="I2083">
        <v>2021</v>
      </c>
    </row>
    <row r="2084" spans="1:9">
      <c r="A2084" s="3">
        <v>166421</v>
      </c>
      <c r="B2084" t="s">
        <v>1773</v>
      </c>
      <c r="C2084" t="s">
        <v>313</v>
      </c>
      <c r="D2084" t="s">
        <v>2700</v>
      </c>
      <c r="E2084" t="s">
        <v>330</v>
      </c>
      <c r="F2084" t="s">
        <v>3325</v>
      </c>
      <c r="G2084" s="24">
        <f t="shared" si="36"/>
        <v>1.3538461538461539E-2</v>
      </c>
      <c r="H2084" s="24">
        <v>13.538461538461538</v>
      </c>
      <c r="I2084">
        <v>2021</v>
      </c>
    </row>
    <row r="2085" spans="1:9">
      <c r="A2085" s="3">
        <v>236198</v>
      </c>
      <c r="B2085" t="s">
        <v>2299</v>
      </c>
      <c r="C2085" t="s">
        <v>313</v>
      </c>
      <c r="D2085" t="s">
        <v>2700</v>
      </c>
      <c r="E2085" t="s">
        <v>330</v>
      </c>
      <c r="F2085" t="s">
        <v>3094</v>
      </c>
      <c r="G2085" s="24">
        <f t="shared" si="36"/>
        <v>1.386153846153846E-2</v>
      </c>
      <c r="H2085" s="24">
        <v>13.86153846153846</v>
      </c>
      <c r="I2085">
        <v>2021</v>
      </c>
    </row>
    <row r="2086" spans="1:9">
      <c r="A2086" s="3">
        <v>236227</v>
      </c>
      <c r="B2086" t="s">
        <v>982</v>
      </c>
      <c r="C2086" t="s">
        <v>313</v>
      </c>
      <c r="D2086" t="s">
        <v>60</v>
      </c>
      <c r="E2086" t="s">
        <v>330</v>
      </c>
      <c r="F2086" t="s">
        <v>3094</v>
      </c>
      <c r="G2086" s="24">
        <f t="shared" si="36"/>
        <v>1.4646153846153845E-2</v>
      </c>
      <c r="H2086" s="24">
        <v>14.646153846153846</v>
      </c>
      <c r="I2086">
        <v>2021</v>
      </c>
    </row>
    <row r="2087" spans="1:9">
      <c r="A2087" s="3">
        <v>248939</v>
      </c>
      <c r="B2087" t="s">
        <v>981</v>
      </c>
      <c r="C2087" t="s">
        <v>313</v>
      </c>
      <c r="D2087" t="s">
        <v>2700</v>
      </c>
      <c r="E2087" t="s">
        <v>330</v>
      </c>
      <c r="F2087" t="s">
        <v>3333</v>
      </c>
      <c r="G2087" s="24">
        <f t="shared" si="36"/>
        <v>1.77E-2</v>
      </c>
      <c r="H2087" s="24">
        <v>17.7</v>
      </c>
      <c r="I2087">
        <v>2021</v>
      </c>
    </row>
    <row r="2088" spans="1:9">
      <c r="A2088" s="3">
        <v>305344</v>
      </c>
      <c r="B2088" t="s">
        <v>981</v>
      </c>
      <c r="C2088" t="s">
        <v>313</v>
      </c>
      <c r="D2088" t="s">
        <v>2700</v>
      </c>
      <c r="E2088" t="s">
        <v>330</v>
      </c>
      <c r="F2088" t="s">
        <v>3225</v>
      </c>
      <c r="G2088" s="24">
        <f t="shared" si="36"/>
        <v>1.7999999999999999E-2</v>
      </c>
      <c r="H2088" s="24">
        <v>18</v>
      </c>
      <c r="I2088">
        <v>2021</v>
      </c>
    </row>
    <row r="2089" spans="1:9">
      <c r="A2089" s="3">
        <v>344649</v>
      </c>
      <c r="B2089" t="s">
        <v>981</v>
      </c>
      <c r="C2089" t="s">
        <v>313</v>
      </c>
      <c r="D2089" t="s">
        <v>2700</v>
      </c>
      <c r="E2089" t="s">
        <v>330</v>
      </c>
      <c r="F2089" t="s">
        <v>3225</v>
      </c>
      <c r="G2089" s="24">
        <f t="shared" si="36"/>
        <v>1.7999999999999999E-2</v>
      </c>
      <c r="H2089" s="24">
        <v>18</v>
      </c>
      <c r="I2089">
        <v>2021</v>
      </c>
    </row>
    <row r="2090" spans="1:9">
      <c r="A2090" s="3">
        <v>344665</v>
      </c>
      <c r="B2090" t="s">
        <v>981</v>
      </c>
      <c r="C2090" t="s">
        <v>313</v>
      </c>
      <c r="D2090" t="s">
        <v>2700</v>
      </c>
      <c r="E2090" t="s">
        <v>330</v>
      </c>
      <c r="F2090" t="s">
        <v>3225</v>
      </c>
      <c r="G2090" s="24">
        <f t="shared" si="36"/>
        <v>1.7999999999999999E-2</v>
      </c>
      <c r="H2090" s="24">
        <v>18</v>
      </c>
      <c r="I2090">
        <v>2021</v>
      </c>
    </row>
    <row r="2091" spans="1:9">
      <c r="A2091" s="3">
        <v>344632</v>
      </c>
      <c r="B2091" t="s">
        <v>981</v>
      </c>
      <c r="C2091" t="s">
        <v>313</v>
      </c>
      <c r="D2091" t="s">
        <v>2700</v>
      </c>
      <c r="E2091" t="s">
        <v>330</v>
      </c>
      <c r="F2091" t="s">
        <v>3225</v>
      </c>
      <c r="G2091" s="24">
        <f t="shared" si="36"/>
        <v>1.7999999999999999E-2</v>
      </c>
      <c r="H2091" s="24">
        <v>18</v>
      </c>
      <c r="I2091">
        <v>2021</v>
      </c>
    </row>
    <row r="2092" spans="1:9">
      <c r="A2092" s="3">
        <v>279619</v>
      </c>
      <c r="B2092" t="s">
        <v>1406</v>
      </c>
      <c r="C2092" t="s">
        <v>313</v>
      </c>
      <c r="D2092" t="s">
        <v>2700</v>
      </c>
      <c r="E2092" t="s">
        <v>330</v>
      </c>
      <c r="F2092" t="s">
        <v>3225</v>
      </c>
      <c r="G2092" s="24">
        <f t="shared" si="36"/>
        <v>1.8746153846153846E-2</v>
      </c>
      <c r="H2092" s="24">
        <v>18.746153846153845</v>
      </c>
      <c r="I2092">
        <v>2021</v>
      </c>
    </row>
    <row r="2093" spans="1:9">
      <c r="A2093" s="3">
        <v>279417</v>
      </c>
      <c r="B2093" t="s">
        <v>1406</v>
      </c>
      <c r="C2093" t="s">
        <v>313</v>
      </c>
      <c r="D2093" t="s">
        <v>2700</v>
      </c>
      <c r="E2093" t="s">
        <v>330</v>
      </c>
      <c r="F2093" t="s">
        <v>3225</v>
      </c>
      <c r="G2093" s="24">
        <f t="shared" si="36"/>
        <v>1.9746153846153844E-2</v>
      </c>
      <c r="H2093" s="24">
        <v>19.746153846153845</v>
      </c>
      <c r="I2093">
        <v>2021</v>
      </c>
    </row>
    <row r="2094" spans="1:9">
      <c r="A2094" s="3">
        <v>236205</v>
      </c>
      <c r="B2094" t="s">
        <v>982</v>
      </c>
      <c r="C2094" t="s">
        <v>313</v>
      </c>
      <c r="D2094" t="s">
        <v>60</v>
      </c>
      <c r="E2094" t="s">
        <v>330</v>
      </c>
      <c r="F2094" t="s">
        <v>3094</v>
      </c>
      <c r="G2094" s="24">
        <f t="shared" si="36"/>
        <v>2.0138461538461539E-2</v>
      </c>
      <c r="H2094" s="24">
        <v>20.138461538461538</v>
      </c>
      <c r="I2094">
        <v>2021</v>
      </c>
    </row>
    <row r="2095" spans="1:9">
      <c r="A2095" s="3">
        <v>279630</v>
      </c>
      <c r="B2095" t="s">
        <v>1406</v>
      </c>
      <c r="C2095" t="s">
        <v>313</v>
      </c>
      <c r="D2095" t="s">
        <v>2700</v>
      </c>
      <c r="E2095" t="s">
        <v>330</v>
      </c>
      <c r="F2095" t="s">
        <v>3225</v>
      </c>
      <c r="G2095" s="24">
        <f t="shared" si="36"/>
        <v>2.0499999999999997E-2</v>
      </c>
      <c r="H2095" s="24">
        <v>20.499999999999996</v>
      </c>
      <c r="I2095">
        <v>2021</v>
      </c>
    </row>
    <row r="2096" spans="1:9">
      <c r="A2096" s="3">
        <v>279636</v>
      </c>
      <c r="B2096" t="s">
        <v>1406</v>
      </c>
      <c r="C2096" t="s">
        <v>313</v>
      </c>
      <c r="D2096" t="s">
        <v>2700</v>
      </c>
      <c r="E2096" t="s">
        <v>330</v>
      </c>
      <c r="F2096" t="s">
        <v>3225</v>
      </c>
      <c r="G2096" s="24">
        <f t="shared" si="36"/>
        <v>2.0499999999999997E-2</v>
      </c>
      <c r="H2096" s="24">
        <v>20.499999999999996</v>
      </c>
      <c r="I2096">
        <v>2021</v>
      </c>
    </row>
    <row r="2097" spans="1:9">
      <c r="A2097" s="3">
        <v>306436</v>
      </c>
      <c r="B2097" t="s">
        <v>981</v>
      </c>
      <c r="C2097" t="s">
        <v>313</v>
      </c>
      <c r="D2097" t="s">
        <v>2700</v>
      </c>
      <c r="E2097" t="s">
        <v>330</v>
      </c>
      <c r="F2097" t="s">
        <v>3225</v>
      </c>
      <c r="G2097" s="24">
        <f t="shared" si="36"/>
        <v>2.1000000000000001E-2</v>
      </c>
      <c r="H2097" s="24">
        <v>21</v>
      </c>
      <c r="I2097">
        <v>2021</v>
      </c>
    </row>
    <row r="2098" spans="1:9">
      <c r="A2098" s="3">
        <v>287801</v>
      </c>
      <c r="B2098" t="s">
        <v>981</v>
      </c>
      <c r="C2098" t="s">
        <v>313</v>
      </c>
      <c r="D2098" t="s">
        <v>2700</v>
      </c>
      <c r="E2098" t="s">
        <v>330</v>
      </c>
      <c r="F2098" t="s">
        <v>3225</v>
      </c>
      <c r="G2098" s="24">
        <f t="shared" si="36"/>
        <v>2.1269230769230766E-2</v>
      </c>
      <c r="H2098" s="24">
        <v>21.269230769230766</v>
      </c>
      <c r="I2098">
        <v>2021</v>
      </c>
    </row>
    <row r="2099" spans="1:9">
      <c r="A2099" s="3">
        <v>303351</v>
      </c>
      <c r="B2099" t="s">
        <v>981</v>
      </c>
      <c r="C2099" t="s">
        <v>313</v>
      </c>
      <c r="D2099" t="s">
        <v>2700</v>
      </c>
      <c r="E2099" t="s">
        <v>330</v>
      </c>
      <c r="F2099" t="s">
        <v>3225</v>
      </c>
      <c r="G2099" s="24">
        <f t="shared" si="36"/>
        <v>2.1999999999999999E-2</v>
      </c>
      <c r="H2099" s="24">
        <v>22</v>
      </c>
      <c r="I2099">
        <v>2021</v>
      </c>
    </row>
    <row r="2100" spans="1:9">
      <c r="A2100" s="3">
        <v>235352</v>
      </c>
      <c r="B2100" t="s">
        <v>982</v>
      </c>
      <c r="C2100" t="s">
        <v>313</v>
      </c>
      <c r="D2100" t="s">
        <v>60</v>
      </c>
      <c r="E2100" t="s">
        <v>330</v>
      </c>
      <c r="F2100" t="s">
        <v>3094</v>
      </c>
      <c r="G2100" s="24">
        <f t="shared" si="36"/>
        <v>2.2076923076923077E-2</v>
      </c>
      <c r="H2100" s="24">
        <v>22.076923076923077</v>
      </c>
      <c r="I2100">
        <v>2021</v>
      </c>
    </row>
    <row r="2101" spans="1:9">
      <c r="A2101" s="3">
        <v>236203</v>
      </c>
      <c r="B2101" t="s">
        <v>2299</v>
      </c>
      <c r="C2101" t="s">
        <v>313</v>
      </c>
      <c r="D2101" t="s">
        <v>2700</v>
      </c>
      <c r="E2101" t="s">
        <v>330</v>
      </c>
      <c r="F2101" t="s">
        <v>3094</v>
      </c>
      <c r="G2101" s="24">
        <f t="shared" si="36"/>
        <v>2.2230769230769231E-2</v>
      </c>
      <c r="H2101" s="24">
        <v>22.23076923076923</v>
      </c>
      <c r="I2101">
        <v>2021</v>
      </c>
    </row>
    <row r="2102" spans="1:9">
      <c r="A2102" s="3">
        <v>305790</v>
      </c>
      <c r="B2102" t="s">
        <v>981</v>
      </c>
      <c r="C2102" t="s">
        <v>313</v>
      </c>
      <c r="D2102" t="s">
        <v>2700</v>
      </c>
      <c r="E2102" t="s">
        <v>330</v>
      </c>
      <c r="F2102" t="s">
        <v>3225</v>
      </c>
      <c r="G2102" s="24">
        <f t="shared" si="36"/>
        <v>2.2499999999999999E-2</v>
      </c>
      <c r="H2102" s="24">
        <v>22.5</v>
      </c>
      <c r="I2102">
        <v>2021</v>
      </c>
    </row>
    <row r="2103" spans="1:9">
      <c r="A2103" s="3">
        <v>344637</v>
      </c>
      <c r="B2103" t="s">
        <v>981</v>
      </c>
      <c r="C2103" t="s">
        <v>313</v>
      </c>
      <c r="D2103" t="s">
        <v>2700</v>
      </c>
      <c r="E2103" t="s">
        <v>330</v>
      </c>
      <c r="F2103" t="s">
        <v>3225</v>
      </c>
      <c r="G2103" s="24">
        <f t="shared" si="36"/>
        <v>2.2499999999999999E-2</v>
      </c>
      <c r="H2103" s="24">
        <v>22.5</v>
      </c>
      <c r="I2103">
        <v>2021</v>
      </c>
    </row>
    <row r="2104" spans="1:9">
      <c r="A2104" s="3">
        <v>236209</v>
      </c>
      <c r="B2104" t="s">
        <v>982</v>
      </c>
      <c r="C2104" t="s">
        <v>313</v>
      </c>
      <c r="D2104" t="s">
        <v>60</v>
      </c>
      <c r="E2104" t="s">
        <v>330</v>
      </c>
      <c r="F2104" t="s">
        <v>3094</v>
      </c>
      <c r="G2104" s="24">
        <f t="shared" si="36"/>
        <v>2.2753846153846152E-2</v>
      </c>
      <c r="H2104" s="24">
        <v>22.753846153846151</v>
      </c>
      <c r="I2104">
        <v>2021</v>
      </c>
    </row>
    <row r="2105" spans="1:9">
      <c r="A2105" s="3">
        <v>287997</v>
      </c>
      <c r="B2105" t="s">
        <v>982</v>
      </c>
      <c r="C2105" t="s">
        <v>313</v>
      </c>
      <c r="D2105" t="s">
        <v>2700</v>
      </c>
      <c r="E2105" t="s">
        <v>330</v>
      </c>
      <c r="F2105" t="s">
        <v>3094</v>
      </c>
      <c r="G2105" s="24">
        <f t="shared" si="36"/>
        <v>2.3261538461538462E-2</v>
      </c>
      <c r="H2105" s="24">
        <v>23.261538461538461</v>
      </c>
      <c r="I2105">
        <v>2021</v>
      </c>
    </row>
    <row r="2106" spans="1:9">
      <c r="A2106" s="3">
        <v>236171</v>
      </c>
      <c r="B2106" t="s">
        <v>2299</v>
      </c>
      <c r="C2106" t="s">
        <v>313</v>
      </c>
      <c r="D2106" t="s">
        <v>2700</v>
      </c>
      <c r="E2106" t="s">
        <v>330</v>
      </c>
      <c r="F2106" t="s">
        <v>3094</v>
      </c>
      <c r="G2106" s="24">
        <f t="shared" si="36"/>
        <v>2.3538461538461539E-2</v>
      </c>
      <c r="H2106" s="24">
        <v>23.53846153846154</v>
      </c>
      <c r="I2106">
        <v>2021</v>
      </c>
    </row>
    <row r="2107" spans="1:9">
      <c r="A2107" s="3">
        <v>306501</v>
      </c>
      <c r="B2107" t="s">
        <v>981</v>
      </c>
      <c r="C2107" t="s">
        <v>313</v>
      </c>
      <c r="D2107" t="s">
        <v>2700</v>
      </c>
      <c r="E2107" t="s">
        <v>330</v>
      </c>
      <c r="F2107" t="s">
        <v>3225</v>
      </c>
      <c r="G2107" s="24">
        <f t="shared" ref="G2107:G2170" si="37">H2107/1000</f>
        <v>2.3746153846153844E-2</v>
      </c>
      <c r="H2107" s="24">
        <v>23.746153846153845</v>
      </c>
      <c r="I2107">
        <v>2021</v>
      </c>
    </row>
    <row r="2108" spans="1:9">
      <c r="A2108" s="3">
        <v>236179</v>
      </c>
      <c r="B2108" t="s">
        <v>2299</v>
      </c>
      <c r="C2108" t="s">
        <v>313</v>
      </c>
      <c r="D2108" t="s">
        <v>2700</v>
      </c>
      <c r="E2108" t="s">
        <v>330</v>
      </c>
      <c r="F2108" t="s">
        <v>3094</v>
      </c>
      <c r="G2108" s="24">
        <f t="shared" si="37"/>
        <v>2.4846153846153844E-2</v>
      </c>
      <c r="H2108" s="24">
        <v>24.846153846153843</v>
      </c>
      <c r="I2108">
        <v>2021</v>
      </c>
    </row>
    <row r="2109" spans="1:9">
      <c r="A2109" s="3">
        <v>305724</v>
      </c>
      <c r="B2109" t="s">
        <v>981</v>
      </c>
      <c r="C2109" t="s">
        <v>313</v>
      </c>
      <c r="D2109" t="s">
        <v>2700</v>
      </c>
      <c r="E2109" t="s">
        <v>330</v>
      </c>
      <c r="F2109" t="s">
        <v>3225</v>
      </c>
      <c r="G2109" s="24">
        <f t="shared" si="37"/>
        <v>2.5999999999999995E-2</v>
      </c>
      <c r="H2109" s="24">
        <v>25.999999999999996</v>
      </c>
      <c r="I2109">
        <v>2021</v>
      </c>
    </row>
    <row r="2110" spans="1:9">
      <c r="A2110" s="3">
        <v>236208</v>
      </c>
      <c r="B2110" t="s">
        <v>982</v>
      </c>
      <c r="C2110" t="s">
        <v>313</v>
      </c>
      <c r="D2110" t="s">
        <v>60</v>
      </c>
      <c r="E2110" t="s">
        <v>330</v>
      </c>
      <c r="F2110" t="s">
        <v>3094</v>
      </c>
      <c r="G2110" s="24">
        <f t="shared" si="37"/>
        <v>2.6153846153846153E-2</v>
      </c>
      <c r="H2110" s="24">
        <v>26.153846153846153</v>
      </c>
      <c r="I2110">
        <v>2021</v>
      </c>
    </row>
    <row r="2111" spans="1:9">
      <c r="A2111" s="3">
        <v>304207</v>
      </c>
      <c r="B2111" t="s">
        <v>981</v>
      </c>
      <c r="C2111" t="s">
        <v>313</v>
      </c>
      <c r="D2111" t="s">
        <v>2700</v>
      </c>
      <c r="E2111" t="s">
        <v>330</v>
      </c>
      <c r="F2111" t="s">
        <v>3225</v>
      </c>
      <c r="G2111" s="24">
        <f t="shared" si="37"/>
        <v>2.6246153846153843E-2</v>
      </c>
      <c r="H2111" s="24">
        <v>26.246153846153842</v>
      </c>
      <c r="I2111">
        <v>2021</v>
      </c>
    </row>
    <row r="2112" spans="1:9">
      <c r="A2112" s="3">
        <v>227340</v>
      </c>
      <c r="B2112" t="s">
        <v>1406</v>
      </c>
      <c r="C2112" t="s">
        <v>313</v>
      </c>
      <c r="D2112" t="s">
        <v>2700</v>
      </c>
      <c r="E2112" t="s">
        <v>330</v>
      </c>
      <c r="F2112" t="s">
        <v>3094</v>
      </c>
      <c r="G2112" s="24">
        <f t="shared" si="37"/>
        <v>2.649230769230769E-2</v>
      </c>
      <c r="H2112" s="24">
        <v>26.492307692307691</v>
      </c>
      <c r="I2112">
        <v>2021</v>
      </c>
    </row>
    <row r="2113" spans="1:9">
      <c r="A2113" s="3">
        <v>303410</v>
      </c>
      <c r="B2113" t="s">
        <v>981</v>
      </c>
      <c r="C2113" t="s">
        <v>313</v>
      </c>
      <c r="D2113" t="s">
        <v>2700</v>
      </c>
      <c r="E2113" t="s">
        <v>330</v>
      </c>
      <c r="F2113" t="s">
        <v>3225</v>
      </c>
      <c r="G2113" s="24">
        <f t="shared" si="37"/>
        <v>2.6499999999999999E-2</v>
      </c>
      <c r="H2113" s="24">
        <v>26.5</v>
      </c>
      <c r="I2113">
        <v>2021</v>
      </c>
    </row>
    <row r="2114" spans="1:9">
      <c r="A2114" s="3">
        <v>305667</v>
      </c>
      <c r="B2114" t="s">
        <v>981</v>
      </c>
      <c r="C2114" t="s">
        <v>313</v>
      </c>
      <c r="D2114" t="s">
        <v>2700</v>
      </c>
      <c r="E2114" t="s">
        <v>330</v>
      </c>
      <c r="F2114" t="s">
        <v>3225</v>
      </c>
      <c r="G2114" s="24">
        <f t="shared" si="37"/>
        <v>2.6499999999999999E-2</v>
      </c>
      <c r="H2114" s="24">
        <v>26.5</v>
      </c>
      <c r="I2114">
        <v>2021</v>
      </c>
    </row>
    <row r="2115" spans="1:9">
      <c r="A2115" s="3">
        <v>306392</v>
      </c>
      <c r="B2115" t="s">
        <v>981</v>
      </c>
      <c r="C2115" t="s">
        <v>313</v>
      </c>
      <c r="D2115" t="s">
        <v>2700</v>
      </c>
      <c r="E2115" t="s">
        <v>330</v>
      </c>
      <c r="F2115" t="s">
        <v>3225</v>
      </c>
      <c r="G2115" s="24">
        <f t="shared" si="37"/>
        <v>2.6499999999999999E-2</v>
      </c>
      <c r="H2115" s="24">
        <v>26.5</v>
      </c>
      <c r="I2115">
        <v>2021</v>
      </c>
    </row>
    <row r="2116" spans="1:9">
      <c r="A2116" s="3">
        <v>305658</v>
      </c>
      <c r="B2116" t="s">
        <v>981</v>
      </c>
      <c r="C2116" t="s">
        <v>313</v>
      </c>
      <c r="D2116" t="s">
        <v>2700</v>
      </c>
      <c r="E2116" t="s">
        <v>330</v>
      </c>
      <c r="F2116" t="s">
        <v>3225</v>
      </c>
      <c r="G2116" s="24">
        <f t="shared" si="37"/>
        <v>2.6499999999999999E-2</v>
      </c>
      <c r="H2116" s="24">
        <v>26.5</v>
      </c>
      <c r="I2116">
        <v>2021</v>
      </c>
    </row>
    <row r="2117" spans="1:9">
      <c r="A2117" s="3">
        <v>305314</v>
      </c>
      <c r="B2117" t="s">
        <v>981</v>
      </c>
      <c r="C2117" t="s">
        <v>313</v>
      </c>
      <c r="D2117" t="s">
        <v>2700</v>
      </c>
      <c r="E2117" t="s">
        <v>330</v>
      </c>
      <c r="F2117" t="s">
        <v>3225</v>
      </c>
      <c r="G2117" s="24">
        <f t="shared" si="37"/>
        <v>2.674615384615385E-2</v>
      </c>
      <c r="H2117" s="24">
        <v>26.746153846153849</v>
      </c>
      <c r="I2117">
        <v>2021</v>
      </c>
    </row>
    <row r="2118" spans="1:9">
      <c r="A2118" s="3">
        <v>274377</v>
      </c>
      <c r="B2118" t="s">
        <v>981</v>
      </c>
      <c r="C2118" t="s">
        <v>313</v>
      </c>
      <c r="D2118" t="s">
        <v>2700</v>
      </c>
      <c r="E2118" t="s">
        <v>330</v>
      </c>
      <c r="F2118" t="s">
        <v>3376</v>
      </c>
      <c r="G2118" s="24">
        <f t="shared" si="37"/>
        <v>2.6807692307692307E-2</v>
      </c>
      <c r="H2118" s="24">
        <v>26.807692307692307</v>
      </c>
      <c r="I2118">
        <v>2021</v>
      </c>
    </row>
    <row r="2119" spans="1:9">
      <c r="A2119" s="3">
        <v>287818</v>
      </c>
      <c r="B2119" t="s">
        <v>982</v>
      </c>
      <c r="C2119" t="s">
        <v>313</v>
      </c>
      <c r="D2119" t="s">
        <v>2700</v>
      </c>
      <c r="E2119" t="s">
        <v>330</v>
      </c>
      <c r="F2119" t="s">
        <v>3094</v>
      </c>
      <c r="G2119" s="24">
        <f t="shared" si="37"/>
        <v>2.6861538461538461E-2</v>
      </c>
      <c r="H2119" s="24">
        <v>26.861538461538462</v>
      </c>
      <c r="I2119">
        <v>2021</v>
      </c>
    </row>
    <row r="2120" spans="1:9">
      <c r="A2120" s="3">
        <v>304199</v>
      </c>
      <c r="B2120" t="s">
        <v>981</v>
      </c>
      <c r="C2120" t="s">
        <v>313</v>
      </c>
      <c r="D2120" t="s">
        <v>2700</v>
      </c>
      <c r="E2120" t="s">
        <v>330</v>
      </c>
      <c r="F2120" t="s">
        <v>3225</v>
      </c>
      <c r="G2120" s="24">
        <f t="shared" si="37"/>
        <v>2.7E-2</v>
      </c>
      <c r="H2120" s="24">
        <v>27</v>
      </c>
      <c r="I2120">
        <v>2021</v>
      </c>
    </row>
    <row r="2121" spans="1:9">
      <c r="A2121" s="3">
        <v>235952</v>
      </c>
      <c r="B2121" t="s">
        <v>2299</v>
      </c>
      <c r="C2121" t="s">
        <v>313</v>
      </c>
      <c r="D2121" t="s">
        <v>2700</v>
      </c>
      <c r="E2121" t="s">
        <v>330</v>
      </c>
      <c r="F2121" t="s">
        <v>3094</v>
      </c>
      <c r="G2121" s="24">
        <f t="shared" si="37"/>
        <v>2.7199999999999998E-2</v>
      </c>
      <c r="H2121" s="24">
        <v>27.2</v>
      </c>
      <c r="I2121">
        <v>2021</v>
      </c>
    </row>
    <row r="2122" spans="1:9">
      <c r="A2122" s="3">
        <v>305759</v>
      </c>
      <c r="B2122" t="s">
        <v>981</v>
      </c>
      <c r="C2122" t="s">
        <v>313</v>
      </c>
      <c r="D2122" t="s">
        <v>2700</v>
      </c>
      <c r="E2122" t="s">
        <v>330</v>
      </c>
      <c r="F2122" t="s">
        <v>3225</v>
      </c>
      <c r="G2122" s="24">
        <f t="shared" si="37"/>
        <v>2.75E-2</v>
      </c>
      <c r="H2122" s="24">
        <v>27.5</v>
      </c>
      <c r="I2122">
        <v>2021</v>
      </c>
    </row>
    <row r="2123" spans="1:9">
      <c r="A2123" s="3">
        <v>305782</v>
      </c>
      <c r="B2123" t="s">
        <v>981</v>
      </c>
      <c r="C2123" t="s">
        <v>313</v>
      </c>
      <c r="D2123" t="s">
        <v>2700</v>
      </c>
      <c r="E2123" t="s">
        <v>330</v>
      </c>
      <c r="F2123" t="s">
        <v>3225</v>
      </c>
      <c r="G2123" s="24">
        <f t="shared" si="37"/>
        <v>2.75E-2</v>
      </c>
      <c r="H2123" s="24">
        <v>27.5</v>
      </c>
      <c r="I2123">
        <v>2021</v>
      </c>
    </row>
    <row r="2124" spans="1:9">
      <c r="A2124" s="3">
        <v>304107</v>
      </c>
      <c r="B2124" t="s">
        <v>981</v>
      </c>
      <c r="C2124" t="s">
        <v>313</v>
      </c>
      <c r="D2124" t="s">
        <v>2700</v>
      </c>
      <c r="E2124" t="s">
        <v>330</v>
      </c>
      <c r="F2124" t="s">
        <v>3225</v>
      </c>
      <c r="G2124" s="24">
        <f t="shared" si="37"/>
        <v>2.7746153846153844E-2</v>
      </c>
      <c r="H2124" s="24">
        <v>27.746153846153845</v>
      </c>
      <c r="I2124">
        <v>2021</v>
      </c>
    </row>
    <row r="2125" spans="1:9">
      <c r="A2125" s="3">
        <v>230289</v>
      </c>
      <c r="B2125" t="s">
        <v>981</v>
      </c>
      <c r="C2125" t="s">
        <v>313</v>
      </c>
      <c r="D2125" t="s">
        <v>60</v>
      </c>
      <c r="E2125" t="s">
        <v>330</v>
      </c>
      <c r="F2125" t="s">
        <v>3327</v>
      </c>
      <c r="G2125" s="24">
        <f t="shared" si="37"/>
        <v>2.825384615384615E-2</v>
      </c>
      <c r="H2125" s="24">
        <v>28.253846153846151</v>
      </c>
      <c r="I2125">
        <v>2021</v>
      </c>
    </row>
    <row r="2126" spans="1:9">
      <c r="A2126" s="3">
        <v>306468</v>
      </c>
      <c r="B2126" t="s">
        <v>981</v>
      </c>
      <c r="C2126" t="s">
        <v>313</v>
      </c>
      <c r="D2126" t="s">
        <v>2700</v>
      </c>
      <c r="E2126" t="s">
        <v>330</v>
      </c>
      <c r="F2126" t="s">
        <v>3225</v>
      </c>
      <c r="G2126" s="24">
        <f t="shared" si="37"/>
        <v>2.8499999999999998E-2</v>
      </c>
      <c r="H2126" s="24">
        <v>28.499999999999996</v>
      </c>
      <c r="I2126">
        <v>2021</v>
      </c>
    </row>
    <row r="2127" spans="1:9">
      <c r="A2127" s="3">
        <v>305337</v>
      </c>
      <c r="B2127" t="s">
        <v>981</v>
      </c>
      <c r="C2127" t="s">
        <v>313</v>
      </c>
      <c r="D2127" t="s">
        <v>2700</v>
      </c>
      <c r="E2127" t="s">
        <v>330</v>
      </c>
      <c r="F2127" t="s">
        <v>3225</v>
      </c>
      <c r="G2127" s="24">
        <f t="shared" si="37"/>
        <v>2.8746153846153841E-2</v>
      </c>
      <c r="H2127" s="24">
        <v>28.746153846153842</v>
      </c>
      <c r="I2127">
        <v>2021</v>
      </c>
    </row>
    <row r="2128" spans="1:9">
      <c r="A2128" s="3">
        <v>237891</v>
      </c>
      <c r="B2128" t="s">
        <v>1534</v>
      </c>
      <c r="C2128" t="s">
        <v>313</v>
      </c>
      <c r="D2128" t="s">
        <v>2700</v>
      </c>
      <c r="E2128" t="s">
        <v>330</v>
      </c>
      <c r="F2128" t="s">
        <v>3288</v>
      </c>
      <c r="G2128" s="24">
        <f t="shared" si="37"/>
        <v>2.9630769230769231E-2</v>
      </c>
      <c r="H2128" s="24">
        <v>29.630769230769232</v>
      </c>
      <c r="I2128">
        <v>2021</v>
      </c>
    </row>
    <row r="2129" spans="1:9">
      <c r="A2129" s="3">
        <v>306417</v>
      </c>
      <c r="B2129" t="s">
        <v>981</v>
      </c>
      <c r="C2129" t="s">
        <v>313</v>
      </c>
      <c r="D2129" t="s">
        <v>2700</v>
      </c>
      <c r="E2129" t="s">
        <v>330</v>
      </c>
      <c r="F2129" t="s">
        <v>3225</v>
      </c>
      <c r="G2129" s="24">
        <f t="shared" si="37"/>
        <v>2.9746153846153846E-2</v>
      </c>
      <c r="H2129" s="24">
        <v>29.746153846153845</v>
      </c>
      <c r="I2129">
        <v>2021</v>
      </c>
    </row>
    <row r="2130" spans="1:9">
      <c r="A2130" s="3">
        <v>287774</v>
      </c>
      <c r="B2130" t="s">
        <v>981</v>
      </c>
      <c r="C2130" t="s">
        <v>313</v>
      </c>
      <c r="D2130" t="s">
        <v>2700</v>
      </c>
      <c r="E2130" t="s">
        <v>330</v>
      </c>
      <c r="F2130" t="s">
        <v>3225</v>
      </c>
      <c r="G2130" s="24">
        <f t="shared" si="37"/>
        <v>2.9884615384615384E-2</v>
      </c>
      <c r="H2130" s="24">
        <v>29.884615384615383</v>
      </c>
      <c r="I2130">
        <v>2021</v>
      </c>
    </row>
    <row r="2131" spans="1:9">
      <c r="A2131" s="3">
        <v>237911</v>
      </c>
      <c r="B2131" t="s">
        <v>1534</v>
      </c>
      <c r="C2131" t="s">
        <v>313</v>
      </c>
      <c r="D2131" t="s">
        <v>2700</v>
      </c>
      <c r="E2131" t="s">
        <v>330</v>
      </c>
      <c r="F2131" t="s">
        <v>3288</v>
      </c>
      <c r="G2131" s="24">
        <f t="shared" si="37"/>
        <v>2.9907692307692309E-2</v>
      </c>
      <c r="H2131" s="24">
        <v>29.907692307692308</v>
      </c>
      <c r="I2131">
        <v>2021</v>
      </c>
    </row>
    <row r="2132" spans="1:9">
      <c r="A2132" s="3">
        <v>287798</v>
      </c>
      <c r="B2132" t="s">
        <v>981</v>
      </c>
      <c r="C2132" t="s">
        <v>313</v>
      </c>
      <c r="D2132" t="s">
        <v>2700</v>
      </c>
      <c r="E2132" t="s">
        <v>330</v>
      </c>
      <c r="F2132" t="s">
        <v>3225</v>
      </c>
      <c r="G2132" s="24">
        <f t="shared" si="37"/>
        <v>3.0153846153846153E-2</v>
      </c>
      <c r="H2132" s="24">
        <v>30.153846153846153</v>
      </c>
      <c r="I2132">
        <v>2021</v>
      </c>
    </row>
    <row r="2133" spans="1:9">
      <c r="A2133" s="3">
        <v>297575</v>
      </c>
      <c r="B2133" t="s">
        <v>981</v>
      </c>
      <c r="C2133" t="s">
        <v>313</v>
      </c>
      <c r="D2133" t="s">
        <v>2700</v>
      </c>
      <c r="E2133" t="s">
        <v>330</v>
      </c>
      <c r="F2133" t="s">
        <v>3225</v>
      </c>
      <c r="G2133" s="24">
        <f t="shared" si="37"/>
        <v>3.1230769230769229E-2</v>
      </c>
      <c r="H2133" s="24">
        <v>31.23076923076923</v>
      </c>
      <c r="I2133">
        <v>2021</v>
      </c>
    </row>
    <row r="2134" spans="1:9">
      <c r="A2134" s="3">
        <v>305692</v>
      </c>
      <c r="B2134" t="s">
        <v>981</v>
      </c>
      <c r="C2134" t="s">
        <v>313</v>
      </c>
      <c r="D2134" t="s">
        <v>2700</v>
      </c>
      <c r="E2134" t="s">
        <v>330</v>
      </c>
      <c r="F2134" t="s">
        <v>3225</v>
      </c>
      <c r="G2134" s="24">
        <f t="shared" si="37"/>
        <v>3.124615384615384E-2</v>
      </c>
      <c r="H2134" s="24">
        <v>31.246153846153842</v>
      </c>
      <c r="I2134">
        <v>2021</v>
      </c>
    </row>
    <row r="2135" spans="1:9">
      <c r="A2135" s="3">
        <v>297562</v>
      </c>
      <c r="B2135" t="s">
        <v>981</v>
      </c>
      <c r="C2135" t="s">
        <v>313</v>
      </c>
      <c r="D2135" t="s">
        <v>2700</v>
      </c>
      <c r="E2135" t="s">
        <v>330</v>
      </c>
      <c r="F2135" t="s">
        <v>3225</v>
      </c>
      <c r="G2135" s="24">
        <f t="shared" si="37"/>
        <v>3.15E-2</v>
      </c>
      <c r="H2135" s="24">
        <v>31.5</v>
      </c>
      <c r="I2135">
        <v>2021</v>
      </c>
    </row>
    <row r="2136" spans="1:9">
      <c r="A2136" s="3">
        <v>297529</v>
      </c>
      <c r="B2136" t="s">
        <v>981</v>
      </c>
      <c r="C2136" t="s">
        <v>313</v>
      </c>
      <c r="D2136" t="s">
        <v>2700</v>
      </c>
      <c r="E2136" t="s">
        <v>330</v>
      </c>
      <c r="F2136" t="s">
        <v>3225</v>
      </c>
      <c r="G2136" s="24">
        <f t="shared" si="37"/>
        <v>3.15E-2</v>
      </c>
      <c r="H2136" s="24">
        <v>31.5</v>
      </c>
      <c r="I2136">
        <v>2021</v>
      </c>
    </row>
    <row r="2137" spans="1:9">
      <c r="A2137" s="3">
        <v>297524</v>
      </c>
      <c r="B2137" t="s">
        <v>981</v>
      </c>
      <c r="C2137" t="s">
        <v>313</v>
      </c>
      <c r="D2137" t="s">
        <v>2700</v>
      </c>
      <c r="E2137" t="s">
        <v>330</v>
      </c>
      <c r="F2137" t="s">
        <v>3225</v>
      </c>
      <c r="G2137" s="24">
        <f t="shared" si="37"/>
        <v>3.15E-2</v>
      </c>
      <c r="H2137" s="24">
        <v>31.5</v>
      </c>
      <c r="I2137">
        <v>2021</v>
      </c>
    </row>
    <row r="2138" spans="1:9">
      <c r="A2138" s="3">
        <v>297579</v>
      </c>
      <c r="B2138" t="s">
        <v>981</v>
      </c>
      <c r="C2138" t="s">
        <v>313</v>
      </c>
      <c r="D2138" t="s">
        <v>2700</v>
      </c>
      <c r="E2138" t="s">
        <v>330</v>
      </c>
      <c r="F2138" t="s">
        <v>3225</v>
      </c>
      <c r="G2138" s="24">
        <f t="shared" si="37"/>
        <v>3.15E-2</v>
      </c>
      <c r="H2138" s="24">
        <v>31.5</v>
      </c>
      <c r="I2138">
        <v>2021</v>
      </c>
    </row>
    <row r="2139" spans="1:9">
      <c r="A2139" s="3">
        <v>297548</v>
      </c>
      <c r="B2139" t="s">
        <v>981</v>
      </c>
      <c r="C2139" t="s">
        <v>313</v>
      </c>
      <c r="D2139" t="s">
        <v>2700</v>
      </c>
      <c r="E2139" t="s">
        <v>330</v>
      </c>
      <c r="F2139" t="s">
        <v>3225</v>
      </c>
      <c r="G2139" s="24">
        <f t="shared" si="37"/>
        <v>3.15E-2</v>
      </c>
      <c r="H2139" s="24">
        <v>31.5</v>
      </c>
      <c r="I2139">
        <v>2021</v>
      </c>
    </row>
    <row r="2140" spans="1:9">
      <c r="A2140" s="3">
        <v>234968</v>
      </c>
      <c r="B2140" t="s">
        <v>2294</v>
      </c>
      <c r="C2140" t="s">
        <v>313</v>
      </c>
      <c r="D2140" t="s">
        <v>2700</v>
      </c>
      <c r="E2140" t="s">
        <v>330</v>
      </c>
      <c r="F2140" t="s">
        <v>3094</v>
      </c>
      <c r="G2140" s="24">
        <f t="shared" si="37"/>
        <v>3.2730769230769223E-2</v>
      </c>
      <c r="H2140" s="24">
        <v>32.730769230769226</v>
      </c>
      <c r="I2140">
        <v>2021</v>
      </c>
    </row>
    <row r="2141" spans="1:9">
      <c r="A2141" s="3">
        <v>237903</v>
      </c>
      <c r="B2141" t="s">
        <v>1534</v>
      </c>
      <c r="C2141" t="s">
        <v>313</v>
      </c>
      <c r="D2141" t="s">
        <v>2700</v>
      </c>
      <c r="E2141" t="s">
        <v>330</v>
      </c>
      <c r="F2141" t="s">
        <v>3288</v>
      </c>
      <c r="G2141" s="24">
        <f t="shared" si="37"/>
        <v>3.295384615384616E-2</v>
      </c>
      <c r="H2141" s="24">
        <v>32.953846153846158</v>
      </c>
      <c r="I2141">
        <v>2021</v>
      </c>
    </row>
    <row r="2142" spans="1:9">
      <c r="A2142" s="3">
        <v>281627</v>
      </c>
      <c r="B2142" t="s">
        <v>1406</v>
      </c>
      <c r="C2142" t="s">
        <v>313</v>
      </c>
      <c r="D2142" t="s">
        <v>2700</v>
      </c>
      <c r="E2142" t="s">
        <v>330</v>
      </c>
      <c r="F2142" t="s">
        <v>3094</v>
      </c>
      <c r="G2142" s="24">
        <f t="shared" si="37"/>
        <v>3.295384615384616E-2</v>
      </c>
      <c r="H2142" s="24">
        <v>32.953846153846158</v>
      </c>
      <c r="I2142">
        <v>2021</v>
      </c>
    </row>
    <row r="2143" spans="1:9">
      <c r="A2143" s="3">
        <v>235189</v>
      </c>
      <c r="B2143" t="s">
        <v>982</v>
      </c>
      <c r="C2143" t="s">
        <v>313</v>
      </c>
      <c r="D2143" t="s">
        <v>60</v>
      </c>
      <c r="E2143" t="s">
        <v>330</v>
      </c>
      <c r="F2143" t="s">
        <v>3094</v>
      </c>
      <c r="G2143" s="24">
        <f t="shared" si="37"/>
        <v>3.3653846153846152E-2</v>
      </c>
      <c r="H2143" s="24">
        <v>33.653846153846153</v>
      </c>
      <c r="I2143">
        <v>2021</v>
      </c>
    </row>
    <row r="2144" spans="1:9">
      <c r="A2144" s="3">
        <v>234995</v>
      </c>
      <c r="B2144" t="s">
        <v>2294</v>
      </c>
      <c r="C2144" t="s">
        <v>313</v>
      </c>
      <c r="D2144" t="s">
        <v>2700</v>
      </c>
      <c r="E2144" t="s">
        <v>330</v>
      </c>
      <c r="F2144" t="s">
        <v>3094</v>
      </c>
      <c r="G2144" s="24">
        <f t="shared" si="37"/>
        <v>3.3761538461538461E-2</v>
      </c>
      <c r="H2144" s="24">
        <v>33.761538461538464</v>
      </c>
      <c r="I2144">
        <v>2021</v>
      </c>
    </row>
    <row r="2145" spans="1:9">
      <c r="A2145" s="3">
        <v>237847</v>
      </c>
      <c r="B2145" t="s">
        <v>1534</v>
      </c>
      <c r="C2145" t="s">
        <v>313</v>
      </c>
      <c r="D2145" t="s">
        <v>2700</v>
      </c>
      <c r="E2145" t="s">
        <v>330</v>
      </c>
      <c r="F2145" t="s">
        <v>3288</v>
      </c>
      <c r="G2145" s="24">
        <f t="shared" si="37"/>
        <v>3.461538461538461E-2</v>
      </c>
      <c r="H2145" s="24">
        <v>34.615384615384613</v>
      </c>
      <c r="I2145">
        <v>2021</v>
      </c>
    </row>
    <row r="2146" spans="1:9">
      <c r="A2146" s="3">
        <v>236177</v>
      </c>
      <c r="B2146" t="s">
        <v>2299</v>
      </c>
      <c r="C2146" t="s">
        <v>313</v>
      </c>
      <c r="D2146" t="s">
        <v>2700</v>
      </c>
      <c r="E2146" t="s">
        <v>330</v>
      </c>
      <c r="F2146" t="s">
        <v>3094</v>
      </c>
      <c r="G2146" s="24">
        <f t="shared" si="37"/>
        <v>3.5046153846153852E-2</v>
      </c>
      <c r="H2146" s="24">
        <v>35.04615384615385</v>
      </c>
      <c r="I2146">
        <v>2021</v>
      </c>
    </row>
    <row r="2147" spans="1:9">
      <c r="A2147" s="3">
        <v>233134</v>
      </c>
      <c r="B2147" t="s">
        <v>2308</v>
      </c>
      <c r="C2147" t="s">
        <v>313</v>
      </c>
      <c r="D2147" t="s">
        <v>2700</v>
      </c>
      <c r="E2147" t="s">
        <v>330</v>
      </c>
      <c r="F2147" t="s">
        <v>3223</v>
      </c>
      <c r="G2147" s="24">
        <f t="shared" si="37"/>
        <v>3.5323076923076922E-2</v>
      </c>
      <c r="H2147" s="24">
        <v>35.323076923076925</v>
      </c>
      <c r="I2147">
        <v>2021</v>
      </c>
    </row>
    <row r="2148" spans="1:9">
      <c r="A2148" s="3">
        <v>233174</v>
      </c>
      <c r="B2148" t="s">
        <v>2308</v>
      </c>
      <c r="C2148" t="s">
        <v>313</v>
      </c>
      <c r="D2148" t="s">
        <v>2700</v>
      </c>
      <c r="E2148" t="s">
        <v>330</v>
      </c>
      <c r="F2148" t="s">
        <v>3223</v>
      </c>
      <c r="G2148" s="24">
        <f t="shared" si="37"/>
        <v>3.5953846153846156E-2</v>
      </c>
      <c r="H2148" s="24">
        <v>35.953846153846158</v>
      </c>
      <c r="I2148">
        <v>2021</v>
      </c>
    </row>
    <row r="2149" spans="1:9">
      <c r="A2149" s="3">
        <v>286435</v>
      </c>
      <c r="B2149" t="s">
        <v>981</v>
      </c>
      <c r="C2149" t="s">
        <v>313</v>
      </c>
      <c r="D2149" t="s">
        <v>2700</v>
      </c>
      <c r="E2149" t="s">
        <v>330</v>
      </c>
      <c r="F2149" t="s">
        <v>3094</v>
      </c>
      <c r="G2149" s="24">
        <f t="shared" si="37"/>
        <v>3.6276923076923075E-2</v>
      </c>
      <c r="H2149" s="24">
        <v>36.276923076923076</v>
      </c>
      <c r="I2149">
        <v>2021</v>
      </c>
    </row>
    <row r="2150" spans="1:9">
      <c r="A2150" s="3">
        <v>233120</v>
      </c>
      <c r="B2150" t="s">
        <v>2308</v>
      </c>
      <c r="C2150" t="s">
        <v>313</v>
      </c>
      <c r="D2150" t="s">
        <v>2700</v>
      </c>
      <c r="E2150" t="s">
        <v>330</v>
      </c>
      <c r="F2150" t="s">
        <v>3223</v>
      </c>
      <c r="G2150" s="24">
        <f t="shared" si="37"/>
        <v>3.7215384615384615E-2</v>
      </c>
      <c r="H2150" s="24">
        <v>37.215384615384615</v>
      </c>
      <c r="I2150">
        <v>2021</v>
      </c>
    </row>
    <row r="2151" spans="1:9">
      <c r="A2151" s="3">
        <v>274198</v>
      </c>
      <c r="B2151" t="s">
        <v>981</v>
      </c>
      <c r="C2151" t="s">
        <v>313</v>
      </c>
      <c r="D2151" t="s">
        <v>2700</v>
      </c>
      <c r="E2151" t="s">
        <v>330</v>
      </c>
      <c r="F2151" t="s">
        <v>3376</v>
      </c>
      <c r="G2151" s="24">
        <f t="shared" si="37"/>
        <v>3.792307692307692E-2</v>
      </c>
      <c r="H2151" s="24">
        <v>37.92307692307692</v>
      </c>
      <c r="I2151">
        <v>2021</v>
      </c>
    </row>
    <row r="2152" spans="1:9">
      <c r="A2152" s="3">
        <v>236097</v>
      </c>
      <c r="B2152" t="s">
        <v>982</v>
      </c>
      <c r="C2152" t="s">
        <v>313</v>
      </c>
      <c r="D2152" t="s">
        <v>60</v>
      </c>
      <c r="E2152" t="s">
        <v>330</v>
      </c>
      <c r="F2152" t="s">
        <v>3094</v>
      </c>
      <c r="G2152" s="24">
        <f t="shared" si="37"/>
        <v>3.8446153846153838E-2</v>
      </c>
      <c r="H2152" s="24">
        <v>38.446153846153841</v>
      </c>
      <c r="I2152">
        <v>2021</v>
      </c>
    </row>
    <row r="2153" spans="1:9">
      <c r="A2153" s="3">
        <v>322030</v>
      </c>
      <c r="B2153" t="s">
        <v>981</v>
      </c>
      <c r="C2153" t="s">
        <v>313</v>
      </c>
      <c r="D2153" t="s">
        <v>2700</v>
      </c>
      <c r="E2153" t="s">
        <v>330</v>
      </c>
      <c r="F2153" t="s">
        <v>3225</v>
      </c>
      <c r="G2153" s="24">
        <f t="shared" si="37"/>
        <v>4.038461538461538E-2</v>
      </c>
      <c r="H2153" s="24">
        <v>40.38461538461538</v>
      </c>
      <c r="I2153">
        <v>2021</v>
      </c>
    </row>
    <row r="2154" spans="1:9">
      <c r="A2154" s="3">
        <v>287814</v>
      </c>
      <c r="B2154" t="s">
        <v>982</v>
      </c>
      <c r="C2154" t="s">
        <v>313</v>
      </c>
      <c r="D2154" t="s">
        <v>2700</v>
      </c>
      <c r="E2154" t="s">
        <v>330</v>
      </c>
      <c r="F2154" t="s">
        <v>3094</v>
      </c>
      <c r="G2154" s="24">
        <f t="shared" si="37"/>
        <v>4.0984615384615383E-2</v>
      </c>
      <c r="H2154" s="24">
        <v>40.984615384615381</v>
      </c>
      <c r="I2154">
        <v>2021</v>
      </c>
    </row>
    <row r="2155" spans="1:9">
      <c r="A2155" s="3">
        <v>286440</v>
      </c>
      <c r="B2155" t="s">
        <v>981</v>
      </c>
      <c r="C2155" t="s">
        <v>313</v>
      </c>
      <c r="D2155" t="s">
        <v>2700</v>
      </c>
      <c r="E2155" t="s">
        <v>330</v>
      </c>
      <c r="F2155" t="s">
        <v>3094</v>
      </c>
      <c r="G2155" s="24">
        <f t="shared" si="37"/>
        <v>4.1261538461538454E-2</v>
      </c>
      <c r="H2155" s="24">
        <v>41.261538461538457</v>
      </c>
      <c r="I2155">
        <v>2021</v>
      </c>
    </row>
    <row r="2156" spans="1:9">
      <c r="A2156" s="3">
        <v>286433</v>
      </c>
      <c r="B2156" t="s">
        <v>981</v>
      </c>
      <c r="C2156" t="s">
        <v>313</v>
      </c>
      <c r="D2156" t="s">
        <v>2700</v>
      </c>
      <c r="E2156" t="s">
        <v>330</v>
      </c>
      <c r="F2156" t="s">
        <v>3094</v>
      </c>
      <c r="G2156" s="24">
        <f t="shared" si="37"/>
        <v>4.1538461538461538E-2</v>
      </c>
      <c r="H2156" s="24">
        <v>41.53846153846154</v>
      </c>
      <c r="I2156">
        <v>2021</v>
      </c>
    </row>
    <row r="2157" spans="1:9">
      <c r="A2157" s="3">
        <v>302123</v>
      </c>
      <c r="B2157" t="s">
        <v>982</v>
      </c>
      <c r="C2157" t="s">
        <v>313</v>
      </c>
      <c r="D2157" t="s">
        <v>2700</v>
      </c>
      <c r="E2157" t="s">
        <v>330</v>
      </c>
      <c r="F2157" t="s">
        <v>3414</v>
      </c>
      <c r="G2157" s="24">
        <f t="shared" si="37"/>
        <v>4.1676923076923077E-2</v>
      </c>
      <c r="H2157" s="24">
        <v>41.676923076923075</v>
      </c>
      <c r="I2157">
        <v>2021</v>
      </c>
    </row>
    <row r="2158" spans="1:9">
      <c r="A2158" s="3">
        <v>286439</v>
      </c>
      <c r="B2158" t="s">
        <v>981</v>
      </c>
      <c r="C2158" t="s">
        <v>313</v>
      </c>
      <c r="D2158" t="s">
        <v>2700</v>
      </c>
      <c r="E2158" t="s">
        <v>330</v>
      </c>
      <c r="F2158" t="s">
        <v>3094</v>
      </c>
      <c r="G2158" s="24">
        <f t="shared" si="37"/>
        <v>4.2092307692307693E-2</v>
      </c>
      <c r="H2158" s="24">
        <v>42.092307692307692</v>
      </c>
      <c r="I2158">
        <v>2021</v>
      </c>
    </row>
    <row r="2159" spans="1:9">
      <c r="A2159" s="3">
        <v>249958</v>
      </c>
      <c r="B2159" t="s">
        <v>1534</v>
      </c>
      <c r="C2159" t="s">
        <v>313</v>
      </c>
      <c r="D2159" t="s">
        <v>2700</v>
      </c>
      <c r="E2159" t="s">
        <v>330</v>
      </c>
      <c r="F2159" t="s">
        <v>3332</v>
      </c>
      <c r="G2159" s="24">
        <f t="shared" si="37"/>
        <v>4.2646153846153841E-2</v>
      </c>
      <c r="H2159" s="24">
        <v>42.646153846153844</v>
      </c>
      <c r="I2159">
        <v>2021</v>
      </c>
    </row>
    <row r="2160" spans="1:9">
      <c r="A2160" s="3">
        <v>274957</v>
      </c>
      <c r="B2160" t="s">
        <v>1406</v>
      </c>
      <c r="C2160" t="s">
        <v>313</v>
      </c>
      <c r="D2160" t="s">
        <v>2700</v>
      </c>
      <c r="E2160" t="s">
        <v>330</v>
      </c>
      <c r="F2160" t="s">
        <v>3094</v>
      </c>
      <c r="G2160" s="24">
        <f t="shared" si="37"/>
        <v>4.347692307692308E-2</v>
      </c>
      <c r="H2160" s="24">
        <v>43.476923076923079</v>
      </c>
      <c r="I2160">
        <v>2021</v>
      </c>
    </row>
    <row r="2161" spans="1:9">
      <c r="A2161" s="3">
        <v>310092</v>
      </c>
      <c r="B2161" t="s">
        <v>982</v>
      </c>
      <c r="C2161" t="s">
        <v>313</v>
      </c>
      <c r="D2161" t="s">
        <v>2700</v>
      </c>
      <c r="E2161" t="s">
        <v>330</v>
      </c>
      <c r="F2161" t="s">
        <v>3377</v>
      </c>
      <c r="G2161" s="24">
        <f t="shared" si="37"/>
        <v>4.3615384615384611E-2</v>
      </c>
      <c r="H2161" s="24">
        <v>43.615384615384613</v>
      </c>
      <c r="I2161">
        <v>2021</v>
      </c>
    </row>
    <row r="2162" spans="1:9">
      <c r="A2162" s="3">
        <v>301476</v>
      </c>
      <c r="B2162" t="s">
        <v>982</v>
      </c>
      <c r="C2162" t="s">
        <v>313</v>
      </c>
      <c r="D2162" t="s">
        <v>2700</v>
      </c>
      <c r="E2162" t="s">
        <v>330</v>
      </c>
      <c r="F2162" t="s">
        <v>3414</v>
      </c>
      <c r="G2162" s="24">
        <f t="shared" si="37"/>
        <v>4.3615384615384611E-2</v>
      </c>
      <c r="H2162" s="24">
        <v>43.615384615384613</v>
      </c>
      <c r="I2162">
        <v>2021</v>
      </c>
    </row>
    <row r="2163" spans="1:9">
      <c r="A2163" s="3">
        <v>287786</v>
      </c>
      <c r="B2163" t="s">
        <v>981</v>
      </c>
      <c r="C2163" t="s">
        <v>313</v>
      </c>
      <c r="D2163" t="s">
        <v>2700</v>
      </c>
      <c r="E2163" t="s">
        <v>330</v>
      </c>
      <c r="F2163" t="s">
        <v>3225</v>
      </c>
      <c r="G2163" s="24">
        <f t="shared" si="37"/>
        <v>4.3884615384615383E-2</v>
      </c>
      <c r="H2163" s="24">
        <v>43.88461538461538</v>
      </c>
      <c r="I2163">
        <v>2021</v>
      </c>
    </row>
    <row r="2164" spans="1:9">
      <c r="A2164" s="3">
        <v>228812</v>
      </c>
      <c r="B2164" t="s">
        <v>981</v>
      </c>
      <c r="C2164" t="s">
        <v>313</v>
      </c>
      <c r="D2164" t="s">
        <v>2700</v>
      </c>
      <c r="E2164" t="s">
        <v>330</v>
      </c>
      <c r="F2164" t="s">
        <v>3327</v>
      </c>
      <c r="G2164" s="24">
        <f t="shared" si="37"/>
        <v>4.4361538461538459E-2</v>
      </c>
      <c r="H2164" s="24">
        <v>44.361538461538458</v>
      </c>
      <c r="I2164">
        <v>2021</v>
      </c>
    </row>
    <row r="2165" spans="1:9">
      <c r="A2165" s="3">
        <v>344133</v>
      </c>
      <c r="B2165" t="s">
        <v>981</v>
      </c>
      <c r="C2165" t="s">
        <v>313</v>
      </c>
      <c r="D2165" t="s">
        <v>2700</v>
      </c>
      <c r="E2165" t="s">
        <v>330</v>
      </c>
      <c r="F2165" t="s">
        <v>3095</v>
      </c>
      <c r="G2165" s="24">
        <f t="shared" si="37"/>
        <v>4.4515384615384609E-2</v>
      </c>
      <c r="H2165" s="24">
        <v>44.515384615384612</v>
      </c>
      <c r="I2165">
        <v>2021</v>
      </c>
    </row>
    <row r="2166" spans="1:9">
      <c r="A2166" s="3">
        <v>249957</v>
      </c>
      <c r="B2166" t="s">
        <v>1534</v>
      </c>
      <c r="C2166" t="s">
        <v>313</v>
      </c>
      <c r="D2166" t="s">
        <v>60</v>
      </c>
      <c r="E2166" t="s">
        <v>330</v>
      </c>
      <c r="F2166" t="s">
        <v>3332</v>
      </c>
      <c r="G2166" s="24">
        <f t="shared" si="37"/>
        <v>4.486153846153846E-2</v>
      </c>
      <c r="H2166" s="24">
        <v>44.861538461538458</v>
      </c>
      <c r="I2166">
        <v>2021</v>
      </c>
    </row>
    <row r="2167" spans="1:9">
      <c r="A2167" s="3">
        <v>235346</v>
      </c>
      <c r="B2167" t="s">
        <v>982</v>
      </c>
      <c r="C2167" t="s">
        <v>313</v>
      </c>
      <c r="D2167" t="s">
        <v>60</v>
      </c>
      <c r="E2167" t="s">
        <v>330</v>
      </c>
      <c r="F2167" t="s">
        <v>3094</v>
      </c>
      <c r="G2167" s="24">
        <f t="shared" si="37"/>
        <v>4.5769230769230763E-2</v>
      </c>
      <c r="H2167" s="24">
        <v>45.769230769230766</v>
      </c>
      <c r="I2167">
        <v>2021</v>
      </c>
    </row>
    <row r="2168" spans="1:9">
      <c r="A2168" s="3">
        <v>233107</v>
      </c>
      <c r="B2168" t="s">
        <v>2308</v>
      </c>
      <c r="C2168" t="s">
        <v>313</v>
      </c>
      <c r="D2168" t="s">
        <v>2700</v>
      </c>
      <c r="E2168" t="s">
        <v>330</v>
      </c>
      <c r="F2168" t="s">
        <v>3223</v>
      </c>
      <c r="G2168" s="24">
        <f t="shared" si="37"/>
        <v>4.6361538461538468E-2</v>
      </c>
      <c r="H2168" s="24">
        <v>46.361538461538466</v>
      </c>
      <c r="I2168">
        <v>2021</v>
      </c>
    </row>
    <row r="2169" spans="1:9">
      <c r="A2169" s="3">
        <v>233146</v>
      </c>
      <c r="B2169" t="s">
        <v>2308</v>
      </c>
      <c r="C2169" t="s">
        <v>313</v>
      </c>
      <c r="D2169" t="s">
        <v>2700</v>
      </c>
      <c r="E2169" t="s">
        <v>330</v>
      </c>
      <c r="F2169" t="s">
        <v>3223</v>
      </c>
      <c r="G2169" s="24">
        <f t="shared" si="37"/>
        <v>4.7307692307692308E-2</v>
      </c>
      <c r="H2169" s="24">
        <v>47.307692307692307</v>
      </c>
      <c r="I2169">
        <v>2021</v>
      </c>
    </row>
    <row r="2170" spans="1:9">
      <c r="A2170" s="3">
        <v>249919</v>
      </c>
      <c r="B2170" t="s">
        <v>1534</v>
      </c>
      <c r="C2170" t="s">
        <v>313</v>
      </c>
      <c r="D2170" t="s">
        <v>2700</v>
      </c>
      <c r="E2170" t="s">
        <v>330</v>
      </c>
      <c r="F2170" t="s">
        <v>3332</v>
      </c>
      <c r="G2170" s="24">
        <f t="shared" si="37"/>
        <v>4.7353846153846156E-2</v>
      </c>
      <c r="H2170" s="24">
        <v>47.353846153846156</v>
      </c>
      <c r="I2170">
        <v>2021</v>
      </c>
    </row>
    <row r="2171" spans="1:9">
      <c r="A2171" s="3">
        <v>264738</v>
      </c>
      <c r="B2171" t="s">
        <v>2296</v>
      </c>
      <c r="C2171" t="s">
        <v>313</v>
      </c>
      <c r="D2171" t="s">
        <v>2700</v>
      </c>
      <c r="E2171" t="s">
        <v>330</v>
      </c>
      <c r="F2171" t="s">
        <v>3332</v>
      </c>
      <c r="G2171" s="24">
        <f t="shared" ref="G2171:G2234" si="38">H2171/1000</f>
        <v>4.7907692307692311E-2</v>
      </c>
      <c r="H2171" s="24">
        <v>47.907692307692308</v>
      </c>
      <c r="I2171">
        <v>2021</v>
      </c>
    </row>
    <row r="2172" spans="1:9">
      <c r="A2172" s="3">
        <v>289774</v>
      </c>
      <c r="B2172" t="s">
        <v>982</v>
      </c>
      <c r="C2172" t="s">
        <v>313</v>
      </c>
      <c r="D2172" t="s">
        <v>2700</v>
      </c>
      <c r="E2172" t="s">
        <v>330</v>
      </c>
      <c r="F2172" t="s">
        <v>3414</v>
      </c>
      <c r="G2172" s="24">
        <f t="shared" si="38"/>
        <v>4.8461538461538459E-2</v>
      </c>
      <c r="H2172" s="24">
        <v>48.46153846153846</v>
      </c>
      <c r="I2172">
        <v>2021</v>
      </c>
    </row>
    <row r="2173" spans="1:9">
      <c r="A2173" s="3">
        <v>264726</v>
      </c>
      <c r="B2173" t="s">
        <v>2296</v>
      </c>
      <c r="C2173" t="s">
        <v>313</v>
      </c>
      <c r="D2173" t="s">
        <v>2700</v>
      </c>
      <c r="E2173" t="s">
        <v>330</v>
      </c>
      <c r="F2173" t="s">
        <v>3332</v>
      </c>
      <c r="G2173" s="24">
        <f t="shared" si="38"/>
        <v>4.8738461538461536E-2</v>
      </c>
      <c r="H2173" s="24">
        <v>48.738461538461536</v>
      </c>
      <c r="I2173">
        <v>2021</v>
      </c>
    </row>
    <row r="2174" spans="1:9">
      <c r="A2174" s="3">
        <v>249916</v>
      </c>
      <c r="B2174" t="s">
        <v>1534</v>
      </c>
      <c r="C2174" t="s">
        <v>313</v>
      </c>
      <c r="D2174" t="s">
        <v>2700</v>
      </c>
      <c r="E2174" t="s">
        <v>330</v>
      </c>
      <c r="F2174" t="s">
        <v>3332</v>
      </c>
      <c r="G2174" s="24">
        <f t="shared" si="38"/>
        <v>4.9015384615384613E-2</v>
      </c>
      <c r="H2174" s="24">
        <v>49.015384615384612</v>
      </c>
      <c r="I2174">
        <v>2021</v>
      </c>
    </row>
    <row r="2175" spans="1:9">
      <c r="A2175" s="3">
        <v>249951</v>
      </c>
      <c r="B2175" t="s">
        <v>1534</v>
      </c>
      <c r="C2175" t="s">
        <v>313</v>
      </c>
      <c r="D2175" t="s">
        <v>2700</v>
      </c>
      <c r="E2175" t="s">
        <v>330</v>
      </c>
      <c r="F2175" t="s">
        <v>3332</v>
      </c>
      <c r="G2175" s="24">
        <f t="shared" si="38"/>
        <v>4.9015384615384613E-2</v>
      </c>
      <c r="H2175" s="24">
        <v>49.015384615384612</v>
      </c>
      <c r="I2175">
        <v>2021</v>
      </c>
    </row>
    <row r="2176" spans="1:9">
      <c r="A2176" s="3">
        <v>249956</v>
      </c>
      <c r="B2176" t="s">
        <v>1534</v>
      </c>
      <c r="C2176" t="s">
        <v>313</v>
      </c>
      <c r="D2176" t="s">
        <v>2700</v>
      </c>
      <c r="E2176" t="s">
        <v>330</v>
      </c>
      <c r="F2176" t="s">
        <v>3332</v>
      </c>
      <c r="G2176" s="24">
        <f t="shared" si="38"/>
        <v>4.9015384615384613E-2</v>
      </c>
      <c r="H2176" s="24">
        <v>49.015384615384612</v>
      </c>
      <c r="I2176">
        <v>2021</v>
      </c>
    </row>
    <row r="2177" spans="1:9">
      <c r="A2177" s="3">
        <v>309815</v>
      </c>
      <c r="B2177" t="s">
        <v>982</v>
      </c>
      <c r="C2177" t="s">
        <v>313</v>
      </c>
      <c r="D2177" t="s">
        <v>2700</v>
      </c>
      <c r="E2177" t="s">
        <v>330</v>
      </c>
      <c r="F2177" t="s">
        <v>3377</v>
      </c>
      <c r="G2177" s="24">
        <f t="shared" si="38"/>
        <v>4.9430769230769236E-2</v>
      </c>
      <c r="H2177" s="24">
        <v>49.430769230769236</v>
      </c>
      <c r="I2177">
        <v>2021</v>
      </c>
    </row>
    <row r="2178" spans="1:9">
      <c r="A2178" s="3">
        <v>301910</v>
      </c>
      <c r="B2178" t="s">
        <v>982</v>
      </c>
      <c r="C2178" t="s">
        <v>313</v>
      </c>
      <c r="D2178" t="s">
        <v>2700</v>
      </c>
      <c r="E2178" t="s">
        <v>330</v>
      </c>
      <c r="F2178" t="s">
        <v>3414</v>
      </c>
      <c r="G2178" s="24">
        <f t="shared" si="38"/>
        <v>4.9430769230769236E-2</v>
      </c>
      <c r="H2178" s="24">
        <v>49.430769230769236</v>
      </c>
      <c r="I2178">
        <v>2021</v>
      </c>
    </row>
    <row r="2179" spans="1:9">
      <c r="A2179" s="3">
        <v>240651</v>
      </c>
      <c r="B2179" t="s">
        <v>982</v>
      </c>
      <c r="C2179" t="s">
        <v>313</v>
      </c>
      <c r="D2179" t="s">
        <v>2700</v>
      </c>
      <c r="E2179" t="s">
        <v>330</v>
      </c>
      <c r="F2179" t="s">
        <v>3288</v>
      </c>
      <c r="G2179" s="24">
        <f t="shared" si="38"/>
        <v>4.9569230769230761E-2</v>
      </c>
      <c r="H2179" s="24">
        <v>49.569230769230764</v>
      </c>
      <c r="I2179">
        <v>2021</v>
      </c>
    </row>
    <row r="2180" spans="1:9">
      <c r="A2180" s="3">
        <v>253528</v>
      </c>
      <c r="B2180" t="s">
        <v>982</v>
      </c>
      <c r="C2180" t="s">
        <v>313</v>
      </c>
      <c r="D2180" t="s">
        <v>2700</v>
      </c>
      <c r="E2180" t="s">
        <v>330</v>
      </c>
      <c r="F2180" t="s">
        <v>3225</v>
      </c>
      <c r="G2180" s="24">
        <f t="shared" si="38"/>
        <v>4.9692307692307688E-2</v>
      </c>
      <c r="H2180" s="24">
        <v>49.692307692307686</v>
      </c>
      <c r="I2180">
        <v>2021</v>
      </c>
    </row>
    <row r="2181" spans="1:9">
      <c r="A2181" s="3">
        <v>309823</v>
      </c>
      <c r="B2181" t="s">
        <v>982</v>
      </c>
      <c r="C2181" t="s">
        <v>313</v>
      </c>
      <c r="D2181" t="s">
        <v>2700</v>
      </c>
      <c r="E2181" t="s">
        <v>330</v>
      </c>
      <c r="F2181" t="s">
        <v>3377</v>
      </c>
      <c r="G2181" s="24">
        <f t="shared" si="38"/>
        <v>5.0076923076923074E-2</v>
      </c>
      <c r="H2181" s="24">
        <v>50.076923076923073</v>
      </c>
      <c r="I2181">
        <v>2021</v>
      </c>
    </row>
    <row r="2182" spans="1:9">
      <c r="A2182" s="3">
        <v>301492</v>
      </c>
      <c r="B2182" t="s">
        <v>982</v>
      </c>
      <c r="C2182" t="s">
        <v>313</v>
      </c>
      <c r="D2182" t="s">
        <v>2700</v>
      </c>
      <c r="E2182" t="s">
        <v>330</v>
      </c>
      <c r="F2182" t="s">
        <v>3414</v>
      </c>
      <c r="G2182" s="24">
        <f t="shared" si="38"/>
        <v>5.0076923076923074E-2</v>
      </c>
      <c r="H2182" s="24">
        <v>50.076923076923073</v>
      </c>
      <c r="I2182">
        <v>2021</v>
      </c>
    </row>
    <row r="2183" spans="1:9">
      <c r="A2183" s="3">
        <v>249843</v>
      </c>
      <c r="B2183" t="s">
        <v>1534</v>
      </c>
      <c r="C2183" t="s">
        <v>313</v>
      </c>
      <c r="D2183" t="s">
        <v>2700</v>
      </c>
      <c r="E2183" t="s">
        <v>330</v>
      </c>
      <c r="F2183" t="s">
        <v>3332</v>
      </c>
      <c r="G2183" s="24">
        <f t="shared" si="38"/>
        <v>5.0123076923076916E-2</v>
      </c>
      <c r="H2183" s="24">
        <v>50.123076923076916</v>
      </c>
      <c r="I2183">
        <v>2021</v>
      </c>
    </row>
    <row r="2184" spans="1:9">
      <c r="A2184" s="3">
        <v>249953</v>
      </c>
      <c r="B2184" t="s">
        <v>1534</v>
      </c>
      <c r="C2184" t="s">
        <v>313</v>
      </c>
      <c r="D2184" t="s">
        <v>2700</v>
      </c>
      <c r="E2184" t="s">
        <v>330</v>
      </c>
      <c r="F2184" t="s">
        <v>3332</v>
      </c>
      <c r="G2184" s="24">
        <f t="shared" si="38"/>
        <v>5.04E-2</v>
      </c>
      <c r="H2184" s="24">
        <v>50.4</v>
      </c>
      <c r="I2184">
        <v>2021</v>
      </c>
    </row>
    <row r="2185" spans="1:9">
      <c r="A2185" s="3">
        <v>254518</v>
      </c>
      <c r="B2185" t="s">
        <v>2284</v>
      </c>
      <c r="C2185" t="s">
        <v>313</v>
      </c>
      <c r="D2185" t="s">
        <v>2700</v>
      </c>
      <c r="E2185" t="s">
        <v>330</v>
      </c>
      <c r="F2185" t="s">
        <v>3371</v>
      </c>
      <c r="G2185" s="24">
        <f t="shared" si="38"/>
        <v>5.0746153846153844E-2</v>
      </c>
      <c r="H2185" s="24">
        <v>50.746153846153845</v>
      </c>
      <c r="I2185">
        <v>2021</v>
      </c>
    </row>
    <row r="2186" spans="1:9">
      <c r="A2186" s="3">
        <v>290187</v>
      </c>
      <c r="B2186" t="s">
        <v>1406</v>
      </c>
      <c r="C2186" t="s">
        <v>313</v>
      </c>
      <c r="D2186" t="s">
        <v>2700</v>
      </c>
      <c r="E2186" t="s">
        <v>330</v>
      </c>
      <c r="F2186" t="s">
        <v>3094</v>
      </c>
      <c r="G2186" s="24">
        <f t="shared" si="38"/>
        <v>5.2061538461538472E-2</v>
      </c>
      <c r="H2186" s="24">
        <v>52.061538461538468</v>
      </c>
      <c r="I2186">
        <v>2021</v>
      </c>
    </row>
    <row r="2187" spans="1:9">
      <c r="A2187" s="3">
        <v>287769</v>
      </c>
      <c r="B2187" t="s">
        <v>981</v>
      </c>
      <c r="C2187" t="s">
        <v>313</v>
      </c>
      <c r="D2187" t="s">
        <v>2700</v>
      </c>
      <c r="E2187" t="s">
        <v>330</v>
      </c>
      <c r="F2187" t="s">
        <v>3094</v>
      </c>
      <c r="G2187" s="24">
        <f t="shared" si="38"/>
        <v>5.3169230769230774E-2</v>
      </c>
      <c r="H2187" s="24">
        <v>53.169230769230772</v>
      </c>
      <c r="I2187">
        <v>2021</v>
      </c>
    </row>
    <row r="2188" spans="1:9">
      <c r="A2188" s="3">
        <v>262562</v>
      </c>
      <c r="B2188" t="s">
        <v>2112</v>
      </c>
      <c r="C2188" t="s">
        <v>313</v>
      </c>
      <c r="D2188" t="s">
        <v>260</v>
      </c>
      <c r="E2188" t="s">
        <v>330</v>
      </c>
      <c r="F2188" t="s">
        <v>3273</v>
      </c>
      <c r="G2188" s="24">
        <f t="shared" si="38"/>
        <v>5.3792307692307695E-2</v>
      </c>
      <c r="H2188" s="24">
        <v>53.792307692307695</v>
      </c>
      <c r="I2188">
        <v>2021</v>
      </c>
    </row>
    <row r="2189" spans="1:9">
      <c r="A2189" s="3">
        <v>277647</v>
      </c>
      <c r="B2189" t="s">
        <v>981</v>
      </c>
      <c r="C2189" t="s">
        <v>313</v>
      </c>
      <c r="D2189" t="s">
        <v>2700</v>
      </c>
      <c r="E2189" t="s">
        <v>330</v>
      </c>
      <c r="F2189" t="s">
        <v>3094</v>
      </c>
      <c r="G2189" s="24">
        <f t="shared" si="38"/>
        <v>5.4276923076923077E-2</v>
      </c>
      <c r="H2189" s="24">
        <v>54.276923076923076</v>
      </c>
      <c r="I2189">
        <v>2021</v>
      </c>
    </row>
    <row r="2190" spans="1:9">
      <c r="A2190" s="3">
        <v>240761</v>
      </c>
      <c r="B2190" t="s">
        <v>2307</v>
      </c>
      <c r="C2190" t="s">
        <v>313</v>
      </c>
      <c r="D2190" t="s">
        <v>2700</v>
      </c>
      <c r="E2190" t="s">
        <v>330</v>
      </c>
      <c r="F2190" t="s">
        <v>3288</v>
      </c>
      <c r="G2190" s="24">
        <f t="shared" si="38"/>
        <v>5.4830769230769225E-2</v>
      </c>
      <c r="H2190" s="24">
        <v>54.830769230769228</v>
      </c>
      <c r="I2190">
        <v>2021</v>
      </c>
    </row>
    <row r="2191" spans="1:9">
      <c r="A2191" s="3">
        <v>310352</v>
      </c>
      <c r="B2191" t="s">
        <v>2097</v>
      </c>
      <c r="C2191" t="s">
        <v>313</v>
      </c>
      <c r="D2191" t="s">
        <v>2700</v>
      </c>
      <c r="E2191" t="s">
        <v>330</v>
      </c>
      <c r="F2191" t="s">
        <v>3376</v>
      </c>
      <c r="G2191" s="24">
        <f t="shared" si="38"/>
        <v>5.4907692307692303E-2</v>
      </c>
      <c r="H2191" s="24">
        <v>54.907692307692301</v>
      </c>
      <c r="I2191">
        <v>2021</v>
      </c>
    </row>
    <row r="2192" spans="1:9">
      <c r="A2192" s="3">
        <v>244195</v>
      </c>
      <c r="B2192" t="s">
        <v>1534</v>
      </c>
      <c r="C2192" t="s">
        <v>313</v>
      </c>
      <c r="D2192" t="s">
        <v>2700</v>
      </c>
      <c r="E2192" t="s">
        <v>330</v>
      </c>
      <c r="F2192" t="s">
        <v>3370</v>
      </c>
      <c r="G2192" s="24">
        <f t="shared" si="38"/>
        <v>5.5215384615384618E-2</v>
      </c>
      <c r="H2192" s="24">
        <v>55.215384615384615</v>
      </c>
      <c r="I2192">
        <v>2021</v>
      </c>
    </row>
    <row r="2193" spans="1:9">
      <c r="A2193" s="3">
        <v>302116</v>
      </c>
      <c r="B2193" t="s">
        <v>982</v>
      </c>
      <c r="C2193" t="s">
        <v>313</v>
      </c>
      <c r="D2193" t="s">
        <v>2700</v>
      </c>
      <c r="E2193" t="s">
        <v>330</v>
      </c>
      <c r="F2193" t="s">
        <v>3414</v>
      </c>
      <c r="G2193" s="24">
        <f t="shared" si="38"/>
        <v>5.5246153846153841E-2</v>
      </c>
      <c r="H2193" s="24">
        <v>55.246153846153838</v>
      </c>
      <c r="I2193">
        <v>2021</v>
      </c>
    </row>
    <row r="2194" spans="1:9">
      <c r="A2194" s="3">
        <v>220393</v>
      </c>
      <c r="B2194" t="s">
        <v>1820</v>
      </c>
      <c r="C2194" t="s">
        <v>313</v>
      </c>
      <c r="D2194" t="s">
        <v>260</v>
      </c>
      <c r="E2194" t="s">
        <v>330</v>
      </c>
      <c r="F2194" t="s">
        <v>3375</v>
      </c>
      <c r="G2194" s="24">
        <f t="shared" si="38"/>
        <v>5.6161538461538464E-2</v>
      </c>
      <c r="H2194" s="24">
        <v>56.161538461538463</v>
      </c>
      <c r="I2194">
        <v>2021</v>
      </c>
    </row>
    <row r="2195" spans="1:9">
      <c r="A2195" s="3">
        <v>254524</v>
      </c>
      <c r="B2195" t="s">
        <v>1534</v>
      </c>
      <c r="C2195" t="s">
        <v>313</v>
      </c>
      <c r="D2195" t="s">
        <v>2700</v>
      </c>
      <c r="E2195" t="s">
        <v>330</v>
      </c>
      <c r="F2195" t="s">
        <v>3332</v>
      </c>
      <c r="G2195" s="24">
        <f t="shared" si="38"/>
        <v>5.8430769230769224E-2</v>
      </c>
      <c r="H2195" s="24">
        <v>58.430769230769222</v>
      </c>
      <c r="I2195">
        <v>2021</v>
      </c>
    </row>
    <row r="2196" spans="1:9">
      <c r="A2196" s="3">
        <v>236186</v>
      </c>
      <c r="B2196" t="s">
        <v>982</v>
      </c>
      <c r="C2196" t="s">
        <v>313</v>
      </c>
      <c r="D2196" t="s">
        <v>60</v>
      </c>
      <c r="E2196" t="s">
        <v>330</v>
      </c>
      <c r="F2196" t="s">
        <v>3094</v>
      </c>
      <c r="G2196" s="24">
        <f t="shared" si="38"/>
        <v>6.1723076923076915E-2</v>
      </c>
      <c r="H2196" s="24">
        <v>61.723076923076917</v>
      </c>
      <c r="I2196">
        <v>2021</v>
      </c>
    </row>
    <row r="2197" spans="1:9">
      <c r="A2197" s="3">
        <v>268403</v>
      </c>
      <c r="B2197" t="s">
        <v>2296</v>
      </c>
      <c r="C2197" t="s">
        <v>313</v>
      </c>
      <c r="D2197" t="s">
        <v>2700</v>
      </c>
      <c r="E2197" t="s">
        <v>330</v>
      </c>
      <c r="F2197" t="s">
        <v>3332</v>
      </c>
      <c r="G2197" s="24">
        <f t="shared" si="38"/>
        <v>6.2307692307692307E-2</v>
      </c>
      <c r="H2197" s="24">
        <v>62.307692307692307</v>
      </c>
      <c r="I2197">
        <v>2021</v>
      </c>
    </row>
    <row r="2198" spans="1:9">
      <c r="A2198" s="3">
        <v>256575</v>
      </c>
      <c r="B2198" t="s">
        <v>1534</v>
      </c>
      <c r="C2198" t="s">
        <v>313</v>
      </c>
      <c r="D2198" t="s">
        <v>2700</v>
      </c>
      <c r="E2198" t="s">
        <v>330</v>
      </c>
      <c r="F2198" t="s">
        <v>3332</v>
      </c>
      <c r="G2198" s="24">
        <f t="shared" si="38"/>
        <v>6.341538461538461E-2</v>
      </c>
      <c r="H2198" s="24">
        <v>63.41538461538461</v>
      </c>
      <c r="I2198">
        <v>2021</v>
      </c>
    </row>
    <row r="2199" spans="1:9">
      <c r="A2199" s="3">
        <v>256301</v>
      </c>
      <c r="B2199" t="s">
        <v>1534</v>
      </c>
      <c r="C2199" t="s">
        <v>313</v>
      </c>
      <c r="D2199" t="s">
        <v>2700</v>
      </c>
      <c r="E2199" t="s">
        <v>330</v>
      </c>
      <c r="F2199" t="s">
        <v>3332</v>
      </c>
      <c r="G2199" s="24">
        <f t="shared" si="38"/>
        <v>6.341538461538461E-2</v>
      </c>
      <c r="H2199" s="24">
        <v>63.41538461538461</v>
      </c>
      <c r="I2199">
        <v>2021</v>
      </c>
    </row>
    <row r="2200" spans="1:9">
      <c r="A2200" s="3">
        <v>255396</v>
      </c>
      <c r="B2200" t="s">
        <v>2306</v>
      </c>
      <c r="C2200" t="s">
        <v>313</v>
      </c>
      <c r="D2200" t="s">
        <v>2700</v>
      </c>
      <c r="E2200" t="s">
        <v>330</v>
      </c>
      <c r="F2200" t="s">
        <v>3332</v>
      </c>
      <c r="G2200" s="24">
        <f t="shared" si="38"/>
        <v>6.4246153846153842E-2</v>
      </c>
      <c r="H2200" s="24">
        <v>64.246153846153845</v>
      </c>
      <c r="I2200">
        <v>2021</v>
      </c>
    </row>
    <row r="2201" spans="1:9">
      <c r="A2201" s="3">
        <v>264500</v>
      </c>
      <c r="B2201" t="s">
        <v>2296</v>
      </c>
      <c r="C2201" t="s">
        <v>313</v>
      </c>
      <c r="D2201" t="s">
        <v>2700</v>
      </c>
      <c r="E2201" t="s">
        <v>330</v>
      </c>
      <c r="F2201" t="s">
        <v>3332</v>
      </c>
      <c r="G2201" s="24">
        <f t="shared" si="38"/>
        <v>6.4246153846153842E-2</v>
      </c>
      <c r="H2201" s="24">
        <v>64.246153846153845</v>
      </c>
      <c r="I2201">
        <v>2021</v>
      </c>
    </row>
    <row r="2202" spans="1:9">
      <c r="A2202" s="3">
        <v>274798</v>
      </c>
      <c r="B2202" t="s">
        <v>2296</v>
      </c>
      <c r="C2202" t="s">
        <v>313</v>
      </c>
      <c r="D2202" t="s">
        <v>2700</v>
      </c>
      <c r="E2202" t="s">
        <v>330</v>
      </c>
      <c r="F2202" t="s">
        <v>3332</v>
      </c>
      <c r="G2202" s="24">
        <f t="shared" si="38"/>
        <v>6.4523076923076919E-2</v>
      </c>
      <c r="H2202" s="24">
        <v>64.523076923076914</v>
      </c>
      <c r="I2202">
        <v>2021</v>
      </c>
    </row>
    <row r="2203" spans="1:9">
      <c r="A2203" s="3">
        <v>293767</v>
      </c>
      <c r="B2203" t="s">
        <v>1539</v>
      </c>
      <c r="C2203" t="s">
        <v>313</v>
      </c>
      <c r="D2203" t="s">
        <v>2700</v>
      </c>
      <c r="E2203" t="s">
        <v>330</v>
      </c>
      <c r="F2203" t="s">
        <v>3094</v>
      </c>
      <c r="G2203" s="24">
        <f t="shared" si="38"/>
        <v>6.4599999999999991E-2</v>
      </c>
      <c r="H2203" s="24">
        <v>64.599999999999994</v>
      </c>
      <c r="I2203">
        <v>2021</v>
      </c>
    </row>
    <row r="2204" spans="1:9">
      <c r="A2204" s="3">
        <v>254410</v>
      </c>
      <c r="B2204" t="s">
        <v>1534</v>
      </c>
      <c r="C2204" t="s">
        <v>313</v>
      </c>
      <c r="D2204" t="s">
        <v>60</v>
      </c>
      <c r="E2204" t="s">
        <v>330</v>
      </c>
      <c r="F2204" t="s">
        <v>3332</v>
      </c>
      <c r="G2204" s="24">
        <f t="shared" si="38"/>
        <v>6.4799999999999996E-2</v>
      </c>
      <c r="H2204" s="24">
        <v>64.8</v>
      </c>
      <c r="I2204">
        <v>2021</v>
      </c>
    </row>
    <row r="2205" spans="1:9">
      <c r="A2205" s="3">
        <v>274770</v>
      </c>
      <c r="B2205" t="s">
        <v>2296</v>
      </c>
      <c r="C2205" t="s">
        <v>313</v>
      </c>
      <c r="D2205" t="s">
        <v>2700</v>
      </c>
      <c r="E2205" t="s">
        <v>330</v>
      </c>
      <c r="F2205" t="s">
        <v>3332</v>
      </c>
      <c r="G2205" s="24">
        <f t="shared" si="38"/>
        <v>6.4799999999999996E-2</v>
      </c>
      <c r="H2205" s="24">
        <v>64.8</v>
      </c>
      <c r="I2205">
        <v>2021</v>
      </c>
    </row>
    <row r="2206" spans="1:9">
      <c r="A2206" s="3">
        <v>273677</v>
      </c>
      <c r="B2206" t="s">
        <v>2296</v>
      </c>
      <c r="C2206" t="s">
        <v>313</v>
      </c>
      <c r="D2206" t="s">
        <v>2700</v>
      </c>
      <c r="E2206" t="s">
        <v>330</v>
      </c>
      <c r="F2206" t="s">
        <v>3332</v>
      </c>
      <c r="G2206" s="24">
        <f t="shared" si="38"/>
        <v>6.507692307692306E-2</v>
      </c>
      <c r="H2206" s="24">
        <v>65.076923076923066</v>
      </c>
      <c r="I2206">
        <v>2021</v>
      </c>
    </row>
    <row r="2207" spans="1:9">
      <c r="A2207" s="3">
        <v>269061</v>
      </c>
      <c r="B2207" t="s">
        <v>2296</v>
      </c>
      <c r="C2207" t="s">
        <v>313</v>
      </c>
      <c r="D2207" t="s">
        <v>2700</v>
      </c>
      <c r="E2207" t="s">
        <v>330</v>
      </c>
      <c r="F2207" t="s">
        <v>3332</v>
      </c>
      <c r="G2207" s="24">
        <f t="shared" si="38"/>
        <v>6.7292307692307693E-2</v>
      </c>
      <c r="H2207" s="24">
        <v>67.292307692307688</v>
      </c>
      <c r="I2207">
        <v>2021</v>
      </c>
    </row>
    <row r="2208" spans="1:9">
      <c r="A2208" s="3">
        <v>228608</v>
      </c>
      <c r="B2208" t="s">
        <v>2312</v>
      </c>
      <c r="C2208" t="s">
        <v>313</v>
      </c>
      <c r="D2208" t="s">
        <v>2700</v>
      </c>
      <c r="E2208" t="s">
        <v>330</v>
      </c>
      <c r="F2208" t="s">
        <v>3090</v>
      </c>
      <c r="G2208" s="24">
        <f t="shared" si="38"/>
        <v>7.1999999999999995E-2</v>
      </c>
      <c r="H2208" s="24">
        <v>72</v>
      </c>
      <c r="I2208">
        <v>2021</v>
      </c>
    </row>
    <row r="2209" spans="1:9">
      <c r="A2209" s="3">
        <v>185988</v>
      </c>
      <c r="B2209" t="s">
        <v>982</v>
      </c>
      <c r="C2209" t="s">
        <v>313</v>
      </c>
      <c r="D2209" t="s">
        <v>2700</v>
      </c>
      <c r="E2209" t="s">
        <v>330</v>
      </c>
      <c r="F2209" t="s">
        <v>3288</v>
      </c>
      <c r="G2209" s="24">
        <f t="shared" si="38"/>
        <v>7.601538461538461E-2</v>
      </c>
      <c r="H2209" s="24">
        <v>76.015384615384605</v>
      </c>
      <c r="I2209">
        <v>2021</v>
      </c>
    </row>
    <row r="2210" spans="1:9">
      <c r="A2210" s="3">
        <v>240731</v>
      </c>
      <c r="B2210" t="s">
        <v>2307</v>
      </c>
      <c r="C2210" t="s">
        <v>313</v>
      </c>
      <c r="D2210" t="s">
        <v>2700</v>
      </c>
      <c r="E2210" t="s">
        <v>330</v>
      </c>
      <c r="F2210" t="s">
        <v>3288</v>
      </c>
      <c r="G2210" s="24">
        <f t="shared" si="38"/>
        <v>7.7538461538461528E-2</v>
      </c>
      <c r="H2210" s="24">
        <v>77.538461538461533</v>
      </c>
      <c r="I2210">
        <v>2021</v>
      </c>
    </row>
    <row r="2211" spans="1:9">
      <c r="A2211" s="3">
        <v>290305</v>
      </c>
      <c r="B2211" t="s">
        <v>982</v>
      </c>
      <c r="C2211" t="s">
        <v>313</v>
      </c>
      <c r="D2211" t="s">
        <v>2700</v>
      </c>
      <c r="E2211" t="s">
        <v>330</v>
      </c>
      <c r="F2211" t="s">
        <v>3094</v>
      </c>
      <c r="G2211" s="24">
        <f t="shared" si="38"/>
        <v>8.0861538461538457E-2</v>
      </c>
      <c r="H2211" s="24">
        <v>80.861538461538458</v>
      </c>
      <c r="I2211">
        <v>2021</v>
      </c>
    </row>
    <row r="2212" spans="1:9">
      <c r="A2212" s="3">
        <v>310272</v>
      </c>
      <c r="B2212" t="s">
        <v>981</v>
      </c>
      <c r="C2212" t="s">
        <v>313</v>
      </c>
      <c r="D2212" t="s">
        <v>2700</v>
      </c>
      <c r="E2212" t="s">
        <v>330</v>
      </c>
      <c r="F2212" t="s">
        <v>3376</v>
      </c>
      <c r="G2212" s="24">
        <f t="shared" si="38"/>
        <v>8.7946153846153854E-2</v>
      </c>
      <c r="H2212" s="24">
        <v>87.946153846153848</v>
      </c>
      <c r="I2212">
        <v>2021</v>
      </c>
    </row>
    <row r="2213" spans="1:9">
      <c r="A2213" s="3">
        <v>276399</v>
      </c>
      <c r="B2213" t="s">
        <v>981</v>
      </c>
      <c r="C2213" t="s">
        <v>313</v>
      </c>
      <c r="D2213" t="s">
        <v>2700</v>
      </c>
      <c r="E2213" t="s">
        <v>330</v>
      </c>
      <c r="F2213" t="s">
        <v>3376</v>
      </c>
      <c r="G2213" s="24">
        <f t="shared" si="38"/>
        <v>8.924615384615385E-2</v>
      </c>
      <c r="H2213" s="24">
        <v>89.246153846153845</v>
      </c>
      <c r="I2213">
        <v>2021</v>
      </c>
    </row>
    <row r="2214" spans="1:9">
      <c r="A2214" s="3">
        <v>261463</v>
      </c>
      <c r="B2214" t="s">
        <v>2301</v>
      </c>
      <c r="C2214" t="s">
        <v>313</v>
      </c>
      <c r="D2214" t="s">
        <v>2700</v>
      </c>
      <c r="E2214" t="s">
        <v>330</v>
      </c>
      <c r="F2214" t="s">
        <v>3094</v>
      </c>
      <c r="G2214" s="24">
        <f t="shared" si="38"/>
        <v>0.10883076923076922</v>
      </c>
      <c r="H2214" s="24">
        <v>108.83076923076922</v>
      </c>
      <c r="I2214">
        <v>2021</v>
      </c>
    </row>
    <row r="2215" spans="1:9">
      <c r="A2215" s="3">
        <v>252675</v>
      </c>
      <c r="B2215" t="s">
        <v>981</v>
      </c>
      <c r="C2215" t="s">
        <v>313</v>
      </c>
      <c r="D2215" t="s">
        <v>2700</v>
      </c>
      <c r="E2215" t="s">
        <v>330</v>
      </c>
      <c r="F2215" t="s">
        <v>3271</v>
      </c>
      <c r="G2215" s="24">
        <f t="shared" si="38"/>
        <v>0.11270769230769231</v>
      </c>
      <c r="H2215" s="24">
        <v>112.70769230769231</v>
      </c>
      <c r="I2215">
        <v>2021</v>
      </c>
    </row>
    <row r="2216" spans="1:9">
      <c r="A2216" s="3">
        <v>211332</v>
      </c>
      <c r="B2216" t="s">
        <v>2299</v>
      </c>
      <c r="C2216" t="s">
        <v>313</v>
      </c>
      <c r="D2216" t="s">
        <v>2700</v>
      </c>
      <c r="E2216" t="s">
        <v>330</v>
      </c>
      <c r="F2216" t="s">
        <v>3288</v>
      </c>
      <c r="G2216" s="24">
        <f t="shared" si="38"/>
        <v>0.12552307692307693</v>
      </c>
      <c r="H2216" s="24">
        <v>125.52307692307693</v>
      </c>
      <c r="I2216">
        <v>2021</v>
      </c>
    </row>
    <row r="2217" spans="1:9">
      <c r="A2217" s="3">
        <v>276147</v>
      </c>
      <c r="B2217" t="s">
        <v>981</v>
      </c>
      <c r="C2217" t="s">
        <v>313</v>
      </c>
      <c r="D2217" t="s">
        <v>2700</v>
      </c>
      <c r="E2217" t="s">
        <v>330</v>
      </c>
      <c r="F2217" t="s">
        <v>3376</v>
      </c>
      <c r="G2217" s="24">
        <f t="shared" si="38"/>
        <v>0.12978461538461539</v>
      </c>
      <c r="H2217" s="24">
        <v>129.78461538461539</v>
      </c>
      <c r="I2217">
        <v>2021</v>
      </c>
    </row>
    <row r="2218" spans="1:9">
      <c r="A2218" s="3">
        <v>188854</v>
      </c>
      <c r="B2218" t="s">
        <v>2299</v>
      </c>
      <c r="C2218" t="s">
        <v>313</v>
      </c>
      <c r="D2218" t="s">
        <v>2700</v>
      </c>
      <c r="E2218" t="s">
        <v>330</v>
      </c>
      <c r="F2218" t="s">
        <v>3288</v>
      </c>
      <c r="G2218" s="24">
        <f t="shared" si="38"/>
        <v>0.16165384615384615</v>
      </c>
      <c r="H2218" s="24">
        <v>161.65384615384616</v>
      </c>
      <c r="I2218">
        <v>2021</v>
      </c>
    </row>
    <row r="2219" spans="1:9">
      <c r="A2219" s="3">
        <v>259124</v>
      </c>
      <c r="B2219" t="s">
        <v>1539</v>
      </c>
      <c r="C2219" t="s">
        <v>313</v>
      </c>
      <c r="D2219" t="s">
        <v>2700</v>
      </c>
      <c r="E2219" t="s">
        <v>330</v>
      </c>
      <c r="F2219" t="s">
        <v>3271</v>
      </c>
      <c r="G2219" s="24">
        <f t="shared" si="38"/>
        <v>0.16836923076923077</v>
      </c>
      <c r="H2219" s="24">
        <v>168.36923076923077</v>
      </c>
      <c r="I2219">
        <v>2021</v>
      </c>
    </row>
    <row r="2220" spans="1:9">
      <c r="A2220" s="3">
        <v>241599</v>
      </c>
      <c r="B2220" t="s">
        <v>2295</v>
      </c>
      <c r="C2220" t="s">
        <v>313</v>
      </c>
      <c r="D2220" t="s">
        <v>2700</v>
      </c>
      <c r="E2220" t="s">
        <v>330</v>
      </c>
      <c r="F2220" t="s">
        <v>3242</v>
      </c>
      <c r="G2220" s="24">
        <f t="shared" si="38"/>
        <v>0.17015384615384613</v>
      </c>
      <c r="H2220" s="24">
        <v>170.15384615384613</v>
      </c>
      <c r="I2220">
        <v>2021</v>
      </c>
    </row>
    <row r="2221" spans="1:9">
      <c r="A2221" s="3">
        <v>231589</v>
      </c>
      <c r="B2221" t="s">
        <v>2527</v>
      </c>
      <c r="C2221" t="s">
        <v>313</v>
      </c>
      <c r="D2221" t="s">
        <v>2700</v>
      </c>
      <c r="E2221" t="s">
        <v>330</v>
      </c>
      <c r="F2221" t="s">
        <v>3243</v>
      </c>
      <c r="G2221" s="24">
        <f t="shared" si="38"/>
        <v>0.17186923076923077</v>
      </c>
      <c r="H2221" s="24">
        <v>171.86923076923077</v>
      </c>
      <c r="I2221">
        <v>2021</v>
      </c>
    </row>
    <row r="2222" spans="1:9">
      <c r="A2222" s="3">
        <v>274953</v>
      </c>
      <c r="B2222" t="s">
        <v>1545</v>
      </c>
      <c r="C2222" t="s">
        <v>313</v>
      </c>
      <c r="D2222" t="s">
        <v>2700</v>
      </c>
      <c r="E2222" t="s">
        <v>330</v>
      </c>
      <c r="F2222" t="s">
        <v>3415</v>
      </c>
      <c r="G2222" s="24">
        <f t="shared" si="38"/>
        <v>0.17261538461538461</v>
      </c>
      <c r="H2222" s="24">
        <v>172.61538461538461</v>
      </c>
      <c r="I2222">
        <v>2021</v>
      </c>
    </row>
    <row r="2223" spans="1:9">
      <c r="A2223" s="3">
        <v>252255</v>
      </c>
      <c r="B2223" t="s">
        <v>981</v>
      </c>
      <c r="C2223" t="s">
        <v>313</v>
      </c>
      <c r="D2223" t="s">
        <v>2700</v>
      </c>
      <c r="E2223" t="s">
        <v>330</v>
      </c>
      <c r="F2223" t="s">
        <v>3271</v>
      </c>
      <c r="G2223" s="24">
        <f t="shared" si="38"/>
        <v>0.1844307692307692</v>
      </c>
      <c r="H2223" s="24">
        <v>184.43076923076922</v>
      </c>
      <c r="I2223">
        <v>2021</v>
      </c>
    </row>
    <row r="2224" spans="1:9">
      <c r="A2224" s="3">
        <v>252390</v>
      </c>
      <c r="B2224" t="s">
        <v>981</v>
      </c>
      <c r="C2224" t="s">
        <v>313</v>
      </c>
      <c r="D2224" t="s">
        <v>2700</v>
      </c>
      <c r="E2224" t="s">
        <v>330</v>
      </c>
      <c r="F2224" t="s">
        <v>3271</v>
      </c>
      <c r="G2224" s="24">
        <f t="shared" si="38"/>
        <v>0.1844307692307692</v>
      </c>
      <c r="H2224" s="24">
        <v>184.43076923076922</v>
      </c>
      <c r="I2224">
        <v>2021</v>
      </c>
    </row>
    <row r="2225" spans="1:9">
      <c r="A2225" s="3">
        <v>234886</v>
      </c>
      <c r="B2225" t="s">
        <v>2297</v>
      </c>
      <c r="C2225" t="s">
        <v>313</v>
      </c>
      <c r="D2225" t="s">
        <v>2700</v>
      </c>
      <c r="E2225" t="s">
        <v>330</v>
      </c>
      <c r="F2225" t="s">
        <v>3094</v>
      </c>
      <c r="G2225" s="24">
        <f t="shared" si="38"/>
        <v>0.18793846153846153</v>
      </c>
      <c r="H2225" s="24">
        <v>187.93846153846152</v>
      </c>
      <c r="I2225">
        <v>2021</v>
      </c>
    </row>
    <row r="2226" spans="1:9">
      <c r="A2226" s="3">
        <v>188852</v>
      </c>
      <c r="B2226" t="s">
        <v>2299</v>
      </c>
      <c r="C2226" t="s">
        <v>313</v>
      </c>
      <c r="D2226" t="s">
        <v>2700</v>
      </c>
      <c r="E2226" t="s">
        <v>330</v>
      </c>
      <c r="F2226" t="s">
        <v>3288</v>
      </c>
      <c r="G2226" s="24">
        <f t="shared" si="38"/>
        <v>0.19215384615384615</v>
      </c>
      <c r="H2226" s="24">
        <v>192.15384615384616</v>
      </c>
      <c r="I2226">
        <v>2021</v>
      </c>
    </row>
    <row r="2227" spans="1:9">
      <c r="A2227" s="3">
        <v>271192</v>
      </c>
      <c r="B2227" t="s">
        <v>2110</v>
      </c>
      <c r="C2227" t="s">
        <v>313</v>
      </c>
      <c r="D2227" t="s">
        <v>2700</v>
      </c>
      <c r="E2227" t="s">
        <v>330</v>
      </c>
      <c r="F2227" t="s">
        <v>3289</v>
      </c>
      <c r="G2227" s="24">
        <f t="shared" si="38"/>
        <v>0.19536923076923077</v>
      </c>
      <c r="H2227" s="24">
        <v>195.36923076923077</v>
      </c>
      <c r="I2227">
        <v>2021</v>
      </c>
    </row>
    <row r="2228" spans="1:9">
      <c r="A2228" s="3">
        <v>245178</v>
      </c>
      <c r="B2228" t="s">
        <v>2015</v>
      </c>
      <c r="C2228" t="s">
        <v>313</v>
      </c>
      <c r="D2228" t="s">
        <v>2700</v>
      </c>
      <c r="E2228" t="s">
        <v>330</v>
      </c>
      <c r="F2228" t="s">
        <v>3329</v>
      </c>
      <c r="G2228" s="24">
        <f t="shared" si="38"/>
        <v>0.20418461538461538</v>
      </c>
      <c r="H2228" s="24">
        <v>204.18461538461537</v>
      </c>
      <c r="I2228">
        <v>2021</v>
      </c>
    </row>
    <row r="2229" spans="1:9">
      <c r="A2229" s="3">
        <v>267265</v>
      </c>
      <c r="B2229" t="s">
        <v>981</v>
      </c>
      <c r="C2229" t="s">
        <v>313</v>
      </c>
      <c r="D2229" t="s">
        <v>2700</v>
      </c>
      <c r="E2229" t="s">
        <v>330</v>
      </c>
      <c r="F2229" t="s">
        <v>3271</v>
      </c>
      <c r="G2229" s="24">
        <f t="shared" si="38"/>
        <v>0.22029230769230768</v>
      </c>
      <c r="H2229" s="24">
        <v>220.29230769230767</v>
      </c>
      <c r="I2229">
        <v>2021</v>
      </c>
    </row>
    <row r="2230" spans="1:9">
      <c r="A2230" s="3">
        <v>256775</v>
      </c>
      <c r="B2230" t="s">
        <v>1783</v>
      </c>
      <c r="C2230" t="s">
        <v>313</v>
      </c>
      <c r="D2230" t="s">
        <v>168</v>
      </c>
      <c r="E2230" t="s">
        <v>330</v>
      </c>
      <c r="F2230" t="s">
        <v>3246</v>
      </c>
      <c r="G2230" s="24">
        <f t="shared" si="38"/>
        <v>0.2274153846153846</v>
      </c>
      <c r="H2230" s="24">
        <v>227.4153846153846</v>
      </c>
      <c r="I2230">
        <v>2021</v>
      </c>
    </row>
    <row r="2231" spans="1:9">
      <c r="A2231" s="3">
        <v>186366</v>
      </c>
      <c r="B2231" t="s">
        <v>981</v>
      </c>
      <c r="C2231" t="s">
        <v>313</v>
      </c>
      <c r="D2231" t="s">
        <v>2700</v>
      </c>
      <c r="E2231" t="s">
        <v>330</v>
      </c>
      <c r="F2231" t="s">
        <v>3271</v>
      </c>
      <c r="G2231" s="24">
        <f t="shared" si="38"/>
        <v>0.22938461538461535</v>
      </c>
      <c r="H2231" s="24">
        <v>229.38461538461536</v>
      </c>
      <c r="I2231">
        <v>2021</v>
      </c>
    </row>
    <row r="2232" spans="1:9">
      <c r="A2232" s="3">
        <v>250270</v>
      </c>
      <c r="B2232" t="s">
        <v>2110</v>
      </c>
      <c r="C2232" t="s">
        <v>313</v>
      </c>
      <c r="D2232" t="s">
        <v>60</v>
      </c>
      <c r="E2232" t="s">
        <v>330</v>
      </c>
      <c r="F2232" t="s">
        <v>3287</v>
      </c>
      <c r="G2232" s="24">
        <f t="shared" si="38"/>
        <v>0.2299153846153846</v>
      </c>
      <c r="H2232" s="24">
        <v>229.9153846153846</v>
      </c>
      <c r="I2232">
        <v>2021</v>
      </c>
    </row>
    <row r="2233" spans="1:9">
      <c r="A2233" s="3">
        <v>211621</v>
      </c>
      <c r="B2233" t="s">
        <v>1539</v>
      </c>
      <c r="C2233" t="s">
        <v>313</v>
      </c>
      <c r="D2233" t="s">
        <v>60</v>
      </c>
      <c r="E2233" t="s">
        <v>330</v>
      </c>
      <c r="F2233" t="s">
        <v>3223</v>
      </c>
      <c r="G2233" s="24">
        <f t="shared" si="38"/>
        <v>0.23396153846153842</v>
      </c>
      <c r="H2233" s="24">
        <v>233.96153846153842</v>
      </c>
      <c r="I2233">
        <v>2021</v>
      </c>
    </row>
    <row r="2234" spans="1:9">
      <c r="A2234" s="3">
        <v>262563</v>
      </c>
      <c r="B2234" t="s">
        <v>2305</v>
      </c>
      <c r="C2234" t="s">
        <v>313</v>
      </c>
      <c r="D2234" t="s">
        <v>61</v>
      </c>
      <c r="E2234" t="s">
        <v>330</v>
      </c>
      <c r="F2234" t="s">
        <v>3104</v>
      </c>
      <c r="G2234" s="24">
        <f t="shared" si="38"/>
        <v>0.25421538461538462</v>
      </c>
      <c r="H2234" s="24">
        <v>254.21538461538461</v>
      </c>
      <c r="I2234">
        <v>2021</v>
      </c>
    </row>
    <row r="2235" spans="1:9">
      <c r="A2235" s="3">
        <v>221131</v>
      </c>
      <c r="B2235" t="s">
        <v>1008</v>
      </c>
      <c r="C2235" t="s">
        <v>313</v>
      </c>
      <c r="D2235" t="s">
        <v>61</v>
      </c>
      <c r="E2235" t="s">
        <v>330</v>
      </c>
      <c r="F2235" t="s">
        <v>3104</v>
      </c>
      <c r="G2235" s="24">
        <f t="shared" ref="G2235:G2298" si="39">H2235/1000</f>
        <v>0.26273076923076921</v>
      </c>
      <c r="H2235" s="24">
        <v>262.73076923076923</v>
      </c>
      <c r="I2235">
        <v>2021</v>
      </c>
    </row>
    <row r="2236" spans="1:9">
      <c r="A2236" s="3">
        <v>226203</v>
      </c>
      <c r="B2236" t="s">
        <v>2300</v>
      </c>
      <c r="C2236" t="s">
        <v>313</v>
      </c>
      <c r="D2236" t="s">
        <v>61</v>
      </c>
      <c r="E2236" t="s">
        <v>330</v>
      </c>
      <c r="F2236" t="s">
        <v>3104</v>
      </c>
      <c r="G2236" s="24">
        <f t="shared" si="39"/>
        <v>0.26273076923076921</v>
      </c>
      <c r="H2236" s="24">
        <v>262.73076923076923</v>
      </c>
      <c r="I2236">
        <v>2021</v>
      </c>
    </row>
    <row r="2237" spans="1:9">
      <c r="A2237" s="3">
        <v>267988</v>
      </c>
      <c r="B2237" t="s">
        <v>2532</v>
      </c>
      <c r="C2237" t="s">
        <v>313</v>
      </c>
      <c r="D2237" t="s">
        <v>260</v>
      </c>
      <c r="E2237" t="s">
        <v>330</v>
      </c>
      <c r="F2237" t="s">
        <v>3104</v>
      </c>
      <c r="G2237" s="24">
        <f t="shared" si="39"/>
        <v>0.26273076923076921</v>
      </c>
      <c r="H2237" s="24">
        <v>262.73076923076923</v>
      </c>
      <c r="I2237">
        <v>2021</v>
      </c>
    </row>
    <row r="2238" spans="1:9">
      <c r="A2238" s="3">
        <v>274325</v>
      </c>
      <c r="B2238" t="s">
        <v>2110</v>
      </c>
      <c r="C2238" t="s">
        <v>313</v>
      </c>
      <c r="D2238" t="s">
        <v>2700</v>
      </c>
      <c r="E2238" t="s">
        <v>330</v>
      </c>
      <c r="F2238" t="s">
        <v>3289</v>
      </c>
      <c r="G2238" s="24">
        <f t="shared" si="39"/>
        <v>0.26432307692307694</v>
      </c>
      <c r="H2238" s="24">
        <v>264.32307692307694</v>
      </c>
      <c r="I2238">
        <v>2021</v>
      </c>
    </row>
    <row r="2239" spans="1:9">
      <c r="A2239" s="3">
        <v>255346</v>
      </c>
      <c r="B2239" t="s">
        <v>2305</v>
      </c>
      <c r="C2239" t="s">
        <v>313</v>
      </c>
      <c r="D2239" t="s">
        <v>61</v>
      </c>
      <c r="E2239" t="s">
        <v>330</v>
      </c>
      <c r="F2239" t="s">
        <v>3104</v>
      </c>
      <c r="G2239" s="24">
        <f t="shared" si="39"/>
        <v>0.2648076923076923</v>
      </c>
      <c r="H2239" s="24">
        <v>264.80769230769232</v>
      </c>
      <c r="I2239">
        <v>2021</v>
      </c>
    </row>
    <row r="2240" spans="1:9">
      <c r="A2240" s="3">
        <v>262574</v>
      </c>
      <c r="B2240" t="s">
        <v>981</v>
      </c>
      <c r="C2240" t="s">
        <v>313</v>
      </c>
      <c r="D2240" t="s">
        <v>2700</v>
      </c>
      <c r="E2240" t="s">
        <v>330</v>
      </c>
      <c r="F2240" t="s">
        <v>3271</v>
      </c>
      <c r="G2240" s="24">
        <f t="shared" si="39"/>
        <v>0.26639999999999997</v>
      </c>
      <c r="H2240" s="24">
        <v>266.39999999999998</v>
      </c>
      <c r="I2240">
        <v>2021</v>
      </c>
    </row>
    <row r="2241" spans="1:9">
      <c r="A2241" s="3">
        <v>280580</v>
      </c>
      <c r="B2241" t="s">
        <v>2296</v>
      </c>
      <c r="C2241" t="s">
        <v>313</v>
      </c>
      <c r="D2241" t="s">
        <v>2700</v>
      </c>
      <c r="E2241" t="s">
        <v>330</v>
      </c>
      <c r="F2241" t="s">
        <v>3327</v>
      </c>
      <c r="G2241" s="24">
        <f t="shared" si="39"/>
        <v>0.26676923076923076</v>
      </c>
      <c r="H2241" s="24">
        <v>266.76923076923077</v>
      </c>
      <c r="I2241">
        <v>2021</v>
      </c>
    </row>
    <row r="2242" spans="1:9">
      <c r="A2242" s="3">
        <v>247104</v>
      </c>
      <c r="B2242" t="s">
        <v>2087</v>
      </c>
      <c r="C2242" t="s">
        <v>313</v>
      </c>
      <c r="D2242" t="s">
        <v>260</v>
      </c>
      <c r="E2242" t="s">
        <v>330</v>
      </c>
      <c r="F2242" t="s">
        <v>3375</v>
      </c>
      <c r="G2242" s="24">
        <f t="shared" si="39"/>
        <v>0.26892307692307693</v>
      </c>
      <c r="H2242" s="24">
        <v>268.92307692307691</v>
      </c>
      <c r="I2242">
        <v>2021</v>
      </c>
    </row>
    <row r="2243" spans="1:9">
      <c r="A2243" s="3">
        <v>247317</v>
      </c>
      <c r="B2243" t="s">
        <v>982</v>
      </c>
      <c r="C2243" t="s">
        <v>313</v>
      </c>
      <c r="D2243" t="s">
        <v>2700</v>
      </c>
      <c r="E2243" t="s">
        <v>330</v>
      </c>
      <c r="F2243" t="s">
        <v>3326</v>
      </c>
      <c r="G2243" s="24">
        <f t="shared" si="39"/>
        <v>0.27692307692307688</v>
      </c>
      <c r="H2243" s="24">
        <v>276.92307692307691</v>
      </c>
      <c r="I2243">
        <v>2021</v>
      </c>
    </row>
    <row r="2244" spans="1:9">
      <c r="A2244" s="3">
        <v>266456</v>
      </c>
      <c r="B2244" t="s">
        <v>559</v>
      </c>
      <c r="C2244" t="s">
        <v>313</v>
      </c>
      <c r="D2244" t="s">
        <v>2528</v>
      </c>
      <c r="E2244" t="s">
        <v>330</v>
      </c>
      <c r="F2244" t="s">
        <v>3328</v>
      </c>
      <c r="G2244" s="24">
        <f t="shared" si="39"/>
        <v>0.316</v>
      </c>
      <c r="H2244" s="24">
        <v>316</v>
      </c>
      <c r="I2244">
        <v>2021</v>
      </c>
    </row>
    <row r="2245" spans="1:9">
      <c r="A2245" s="3">
        <v>246358</v>
      </c>
      <c r="B2245" t="s">
        <v>982</v>
      </c>
      <c r="C2245" t="s">
        <v>313</v>
      </c>
      <c r="D2245" t="s">
        <v>2700</v>
      </c>
      <c r="E2245" t="s">
        <v>330</v>
      </c>
      <c r="F2245" t="s">
        <v>3326</v>
      </c>
      <c r="G2245" s="24">
        <f t="shared" si="39"/>
        <v>0.3446153846153846</v>
      </c>
      <c r="H2245" s="24">
        <v>344.61538461538458</v>
      </c>
      <c r="I2245">
        <v>2021</v>
      </c>
    </row>
    <row r="2246" spans="1:9">
      <c r="A2246" s="3">
        <v>274334</v>
      </c>
      <c r="B2246" t="s">
        <v>2110</v>
      </c>
      <c r="C2246" t="s">
        <v>313</v>
      </c>
      <c r="D2246" t="s">
        <v>2700</v>
      </c>
      <c r="E2246" t="s">
        <v>330</v>
      </c>
      <c r="F2246" t="s">
        <v>3289</v>
      </c>
      <c r="G2246" s="24">
        <f t="shared" si="39"/>
        <v>0.35626153846153846</v>
      </c>
      <c r="H2246" s="24">
        <v>356.26153846153846</v>
      </c>
      <c r="I2246">
        <v>2021</v>
      </c>
    </row>
    <row r="2247" spans="1:9">
      <c r="A2247" s="3">
        <v>275046</v>
      </c>
      <c r="B2247" t="s">
        <v>2531</v>
      </c>
      <c r="C2247" t="s">
        <v>313</v>
      </c>
      <c r="D2247" t="s">
        <v>2700</v>
      </c>
      <c r="E2247" t="s">
        <v>330</v>
      </c>
      <c r="F2247" t="s">
        <v>3091</v>
      </c>
      <c r="G2247" s="24">
        <f t="shared" si="39"/>
        <v>0.37196923076923077</v>
      </c>
      <c r="H2247" s="24">
        <v>371.96923076923076</v>
      </c>
      <c r="I2247">
        <v>2021</v>
      </c>
    </row>
    <row r="2248" spans="1:9">
      <c r="A2248" s="3">
        <v>249044</v>
      </c>
      <c r="B2248" t="s">
        <v>2312</v>
      </c>
      <c r="C2248" t="s">
        <v>313</v>
      </c>
      <c r="D2248" t="s">
        <v>2700</v>
      </c>
      <c r="E2248" t="s">
        <v>330</v>
      </c>
      <c r="F2248" t="s">
        <v>3090</v>
      </c>
      <c r="G2248" s="24">
        <f t="shared" si="39"/>
        <v>0.4360230769230769</v>
      </c>
      <c r="H2248" s="24">
        <v>436.02307692307693</v>
      </c>
      <c r="I2248">
        <v>2021</v>
      </c>
    </row>
    <row r="2249" spans="1:9">
      <c r="A2249" s="3">
        <v>226570</v>
      </c>
      <c r="B2249" t="s">
        <v>1406</v>
      </c>
      <c r="C2249" t="s">
        <v>313</v>
      </c>
      <c r="D2249" t="s">
        <v>2700</v>
      </c>
      <c r="E2249" t="s">
        <v>330</v>
      </c>
      <c r="F2249" t="s">
        <v>3092</v>
      </c>
      <c r="G2249" s="24">
        <f t="shared" si="39"/>
        <v>0.44487692307692311</v>
      </c>
      <c r="H2249" s="24">
        <v>444.87692307692311</v>
      </c>
      <c r="I2249">
        <v>2021</v>
      </c>
    </row>
    <row r="2250" spans="1:9">
      <c r="A2250" s="3">
        <v>226550</v>
      </c>
      <c r="B2250" t="s">
        <v>1406</v>
      </c>
      <c r="C2250" t="s">
        <v>313</v>
      </c>
      <c r="D2250" t="s">
        <v>2700</v>
      </c>
      <c r="E2250" t="s">
        <v>330</v>
      </c>
      <c r="F2250" t="s">
        <v>3092</v>
      </c>
      <c r="G2250" s="24">
        <f t="shared" si="39"/>
        <v>0.47912307692307687</v>
      </c>
      <c r="H2250" s="24">
        <v>479.12307692307689</v>
      </c>
      <c r="I2250">
        <v>2021</v>
      </c>
    </row>
    <row r="2251" spans="1:9">
      <c r="A2251" s="3">
        <v>189561</v>
      </c>
      <c r="B2251" t="s">
        <v>1539</v>
      </c>
      <c r="C2251" t="s">
        <v>313</v>
      </c>
      <c r="D2251" t="s">
        <v>60</v>
      </c>
      <c r="E2251" t="s">
        <v>330</v>
      </c>
      <c r="F2251" t="s">
        <v>3271</v>
      </c>
      <c r="G2251" s="24">
        <f t="shared" si="39"/>
        <v>0.52172307692307685</v>
      </c>
      <c r="H2251" s="24">
        <v>521.72307692307686</v>
      </c>
      <c r="I2251">
        <v>2021</v>
      </c>
    </row>
    <row r="2252" spans="1:9">
      <c r="A2252" s="3">
        <v>226568</v>
      </c>
      <c r="B2252" t="s">
        <v>1406</v>
      </c>
      <c r="C2252" t="s">
        <v>313</v>
      </c>
      <c r="D2252" t="s">
        <v>2700</v>
      </c>
      <c r="E2252" t="s">
        <v>330</v>
      </c>
      <c r="F2252" t="s">
        <v>3092</v>
      </c>
      <c r="G2252" s="24">
        <f t="shared" si="39"/>
        <v>0.53824615384615393</v>
      </c>
      <c r="H2252" s="24">
        <v>538.2461538461539</v>
      </c>
      <c r="I2252">
        <v>2021</v>
      </c>
    </row>
    <row r="2253" spans="1:9">
      <c r="A2253" s="3">
        <v>93073</v>
      </c>
      <c r="B2253" t="s">
        <v>2283</v>
      </c>
      <c r="C2253" t="s">
        <v>313</v>
      </c>
      <c r="D2253" t="s">
        <v>168</v>
      </c>
      <c r="E2253" t="s">
        <v>330</v>
      </c>
      <c r="F2253" t="s">
        <v>3369</v>
      </c>
      <c r="G2253" s="24">
        <f t="shared" si="39"/>
        <v>0.55341538461538464</v>
      </c>
      <c r="H2253" s="24">
        <v>553.4153846153846</v>
      </c>
      <c r="I2253">
        <v>2021</v>
      </c>
    </row>
    <row r="2254" spans="1:9">
      <c r="A2254" s="3">
        <v>189389</v>
      </c>
      <c r="B2254" t="s">
        <v>1539</v>
      </c>
      <c r="C2254" t="s">
        <v>313</v>
      </c>
      <c r="D2254" t="s">
        <v>2700</v>
      </c>
      <c r="E2254" t="s">
        <v>330</v>
      </c>
      <c r="F2254" t="s">
        <v>3271</v>
      </c>
      <c r="G2254" s="24">
        <f t="shared" si="39"/>
        <v>0.57156923076923072</v>
      </c>
      <c r="H2254" s="24">
        <v>571.56923076923067</v>
      </c>
      <c r="I2254">
        <v>2021</v>
      </c>
    </row>
    <row r="2255" spans="1:9">
      <c r="A2255" s="3">
        <v>208910</v>
      </c>
      <c r="B2255" t="s">
        <v>2108</v>
      </c>
      <c r="C2255" t="s">
        <v>313</v>
      </c>
      <c r="D2255" t="s">
        <v>168</v>
      </c>
      <c r="E2255" t="s">
        <v>330</v>
      </c>
      <c r="F2255" t="s">
        <v>3246</v>
      </c>
      <c r="G2255" s="24">
        <f t="shared" si="39"/>
        <v>0.57207692307692315</v>
      </c>
      <c r="H2255" s="24">
        <v>572.07692307692309</v>
      </c>
      <c r="I2255">
        <v>2021</v>
      </c>
    </row>
    <row r="2256" spans="1:9">
      <c r="A2256" s="3">
        <v>228630</v>
      </c>
      <c r="B2256" t="s">
        <v>1406</v>
      </c>
      <c r="C2256" t="s">
        <v>313</v>
      </c>
      <c r="D2256" t="s">
        <v>2700</v>
      </c>
      <c r="E2256" t="s">
        <v>330</v>
      </c>
      <c r="F2256" t="s">
        <v>3373</v>
      </c>
      <c r="G2256" s="24">
        <f t="shared" si="39"/>
        <v>0.58707692307692305</v>
      </c>
      <c r="H2256" s="24">
        <v>587.07692307692309</v>
      </c>
      <c r="I2256">
        <v>2021</v>
      </c>
    </row>
    <row r="2257" spans="1:9">
      <c r="A2257" s="3">
        <v>246587</v>
      </c>
      <c r="B2257" t="s">
        <v>2307</v>
      </c>
      <c r="C2257" t="s">
        <v>313</v>
      </c>
      <c r="D2257" t="s">
        <v>2700</v>
      </c>
      <c r="E2257" t="s">
        <v>330</v>
      </c>
      <c r="F2257" t="s">
        <v>3329</v>
      </c>
      <c r="G2257" s="24">
        <f t="shared" si="39"/>
        <v>0.67200000000000004</v>
      </c>
      <c r="H2257" s="24">
        <v>672</v>
      </c>
      <c r="I2257">
        <v>2021</v>
      </c>
    </row>
    <row r="2258" spans="1:9">
      <c r="A2258" s="3">
        <v>226572</v>
      </c>
      <c r="B2258" t="s">
        <v>1406</v>
      </c>
      <c r="C2258" t="s">
        <v>313</v>
      </c>
      <c r="D2258" t="s">
        <v>2700</v>
      </c>
      <c r="E2258" t="s">
        <v>330</v>
      </c>
      <c r="F2258" t="s">
        <v>3092</v>
      </c>
      <c r="G2258" s="24">
        <f t="shared" si="39"/>
        <v>0.77344615384615378</v>
      </c>
      <c r="H2258" s="24">
        <v>773.44615384615383</v>
      </c>
      <c r="I2258">
        <v>2021</v>
      </c>
    </row>
    <row r="2259" spans="1:9">
      <c r="A2259" s="3">
        <v>92119</v>
      </c>
      <c r="B2259" t="s">
        <v>2085</v>
      </c>
      <c r="C2259" t="s">
        <v>313</v>
      </c>
      <c r="D2259" t="s">
        <v>2298</v>
      </c>
      <c r="E2259" t="s">
        <v>330</v>
      </c>
      <c r="F2259" t="s">
        <v>3228</v>
      </c>
      <c r="G2259" s="24">
        <f t="shared" si="39"/>
        <v>1.08</v>
      </c>
      <c r="H2259" s="24">
        <v>1080</v>
      </c>
      <c r="I2259">
        <v>2021</v>
      </c>
    </row>
    <row r="2260" spans="1:9">
      <c r="A2260" s="3">
        <v>97372</v>
      </c>
      <c r="B2260" t="s">
        <v>1411</v>
      </c>
      <c r="C2260" t="s">
        <v>313</v>
      </c>
      <c r="D2260" t="s">
        <v>167</v>
      </c>
      <c r="E2260" t="s">
        <v>330</v>
      </c>
      <c r="F2260" t="s">
        <v>3324</v>
      </c>
      <c r="G2260" s="24">
        <f t="shared" si="39"/>
        <v>1.3251692307692309</v>
      </c>
      <c r="H2260" s="24">
        <v>1325.1692307692308</v>
      </c>
      <c r="I2260">
        <v>2021</v>
      </c>
    </row>
    <row r="2261" spans="1:9">
      <c r="A2261" s="3">
        <v>202769</v>
      </c>
      <c r="B2261" t="s">
        <v>1730</v>
      </c>
      <c r="C2261" t="s">
        <v>313</v>
      </c>
      <c r="D2261" t="s">
        <v>228</v>
      </c>
      <c r="E2261" t="s">
        <v>330</v>
      </c>
      <c r="F2261" t="s">
        <v>3369</v>
      </c>
      <c r="G2261" s="24">
        <f t="shared" si="39"/>
        <v>1.5341</v>
      </c>
      <c r="H2261" s="24">
        <v>1534.1</v>
      </c>
      <c r="I2261">
        <v>2021</v>
      </c>
    </row>
    <row r="2262" spans="1:9">
      <c r="A2262" s="3">
        <v>173558</v>
      </c>
      <c r="B2262" t="s">
        <v>2292</v>
      </c>
      <c r="C2262" t="s">
        <v>313</v>
      </c>
      <c r="D2262" t="s">
        <v>260</v>
      </c>
      <c r="E2262" t="s">
        <v>330</v>
      </c>
      <c r="F2262" t="s">
        <v>3374</v>
      </c>
      <c r="G2262" s="24">
        <f t="shared" si="39"/>
        <v>1.585476923076923</v>
      </c>
      <c r="H2262" s="24">
        <v>1585.476923076923</v>
      </c>
      <c r="I2262">
        <v>2021</v>
      </c>
    </row>
    <row r="2263" spans="1:9">
      <c r="A2263" s="3">
        <v>262293</v>
      </c>
      <c r="B2263" t="s">
        <v>1014</v>
      </c>
      <c r="C2263" t="s">
        <v>313</v>
      </c>
      <c r="D2263" t="s">
        <v>228</v>
      </c>
      <c r="E2263" t="s">
        <v>330</v>
      </c>
      <c r="F2263" t="s">
        <v>3110</v>
      </c>
      <c r="G2263" s="24">
        <f t="shared" si="39"/>
        <v>1.7081999999999997</v>
      </c>
      <c r="H2263" s="24">
        <v>1708.1999999999998</v>
      </c>
      <c r="I2263">
        <v>2021</v>
      </c>
    </row>
    <row r="2264" spans="1:9">
      <c r="A2264" s="3">
        <v>196766</v>
      </c>
      <c r="B2264" t="s">
        <v>1730</v>
      </c>
      <c r="C2264" t="s">
        <v>313</v>
      </c>
      <c r="D2264" t="s">
        <v>2287</v>
      </c>
      <c r="E2264" t="s">
        <v>330</v>
      </c>
      <c r="F2264" t="s">
        <v>3369</v>
      </c>
      <c r="G2264" s="24">
        <f t="shared" si="39"/>
        <v>1.8503999999999998</v>
      </c>
      <c r="H2264" s="24">
        <v>1850.3999999999999</v>
      </c>
      <c r="I2264">
        <v>2021</v>
      </c>
    </row>
    <row r="2265" spans="1:9">
      <c r="A2265" s="3">
        <v>91172</v>
      </c>
      <c r="B2265" t="s">
        <v>2288</v>
      </c>
      <c r="C2265" t="s">
        <v>313</v>
      </c>
      <c r="D2265" t="s">
        <v>260</v>
      </c>
      <c r="E2265" t="s">
        <v>330</v>
      </c>
      <c r="F2265" t="s">
        <v>3367</v>
      </c>
      <c r="G2265" s="24">
        <f t="shared" si="39"/>
        <v>2.016484615384615</v>
      </c>
      <c r="H2265" s="24">
        <v>2016.4846153846152</v>
      </c>
      <c r="I2265">
        <v>2021</v>
      </c>
    </row>
    <row r="2266" spans="1:9">
      <c r="A2266" s="3">
        <v>94232</v>
      </c>
      <c r="B2266" t="s">
        <v>1937</v>
      </c>
      <c r="C2266" t="s">
        <v>313</v>
      </c>
      <c r="D2266" t="s">
        <v>168</v>
      </c>
      <c r="E2266" t="s">
        <v>330</v>
      </c>
      <c r="F2266" t="s">
        <v>3368</v>
      </c>
      <c r="G2266" s="24">
        <f t="shared" si="39"/>
        <v>2.0825307692307691</v>
      </c>
      <c r="H2266" s="24">
        <v>2082.5307692307692</v>
      </c>
      <c r="I2266">
        <v>2021</v>
      </c>
    </row>
    <row r="2267" spans="1:9">
      <c r="A2267" s="3">
        <v>50849</v>
      </c>
      <c r="B2267" t="s">
        <v>2103</v>
      </c>
      <c r="C2267" t="s">
        <v>313</v>
      </c>
      <c r="D2267" t="s">
        <v>61</v>
      </c>
      <c r="E2267" t="s">
        <v>330</v>
      </c>
      <c r="F2267" t="s">
        <v>3226</v>
      </c>
      <c r="G2267" s="24">
        <f t="shared" si="39"/>
        <v>2.1082999999999998</v>
      </c>
      <c r="H2267" s="24">
        <v>2108.2999999999997</v>
      </c>
      <c r="I2267">
        <v>2021</v>
      </c>
    </row>
    <row r="2268" spans="1:9">
      <c r="A2268" s="3">
        <v>50855</v>
      </c>
      <c r="B2268" t="s">
        <v>2103</v>
      </c>
      <c r="C2268" t="s">
        <v>313</v>
      </c>
      <c r="D2268" t="s">
        <v>61</v>
      </c>
      <c r="E2268" t="s">
        <v>330</v>
      </c>
      <c r="F2268" t="s">
        <v>3226</v>
      </c>
      <c r="G2268" s="24">
        <f t="shared" si="39"/>
        <v>2.1082999999999998</v>
      </c>
      <c r="H2268" s="24">
        <v>2108.2999999999997</v>
      </c>
      <c r="I2268">
        <v>2021</v>
      </c>
    </row>
    <row r="2269" spans="1:9">
      <c r="A2269" s="3">
        <v>80547</v>
      </c>
      <c r="B2269" t="s">
        <v>2464</v>
      </c>
      <c r="C2269" t="s">
        <v>313</v>
      </c>
      <c r="D2269" t="s">
        <v>260</v>
      </c>
      <c r="E2269" t="s">
        <v>330</v>
      </c>
      <c r="F2269" t="s">
        <v>3272</v>
      </c>
      <c r="G2269" s="24">
        <f t="shared" si="39"/>
        <v>2.115876923076923</v>
      </c>
      <c r="H2269" s="24">
        <v>2115.876923076923</v>
      </c>
      <c r="I2269">
        <v>2021</v>
      </c>
    </row>
    <row r="2270" spans="1:9">
      <c r="A2270" s="3">
        <v>169811</v>
      </c>
      <c r="B2270" t="s">
        <v>2290</v>
      </c>
      <c r="C2270" t="s">
        <v>313</v>
      </c>
      <c r="D2270" t="s">
        <v>260</v>
      </c>
      <c r="E2270" t="s">
        <v>330</v>
      </c>
      <c r="F2270" t="s">
        <v>3033</v>
      </c>
      <c r="G2270" s="24">
        <f t="shared" si="39"/>
        <v>2.1945000000000001</v>
      </c>
      <c r="H2270" s="24">
        <v>2194.5</v>
      </c>
      <c r="I2270">
        <v>2021</v>
      </c>
    </row>
    <row r="2271" spans="1:9">
      <c r="A2271" s="3">
        <v>226756</v>
      </c>
      <c r="B2271" t="s">
        <v>454</v>
      </c>
      <c r="C2271" t="s">
        <v>313</v>
      </c>
      <c r="D2271" t="s">
        <v>61</v>
      </c>
      <c r="E2271" t="s">
        <v>330</v>
      </c>
      <c r="F2271" t="s">
        <v>3369</v>
      </c>
      <c r="G2271" s="24">
        <f t="shared" si="39"/>
        <v>2.2165230769230773</v>
      </c>
      <c r="H2271" s="24">
        <v>2216.523076923077</v>
      </c>
      <c r="I2271">
        <v>2021</v>
      </c>
    </row>
    <row r="2272" spans="1:9">
      <c r="A2272" s="3">
        <v>50870</v>
      </c>
      <c r="B2272" t="s">
        <v>2529</v>
      </c>
      <c r="C2272" t="s">
        <v>313</v>
      </c>
      <c r="D2272" t="s">
        <v>61</v>
      </c>
      <c r="E2272" t="s">
        <v>330</v>
      </c>
      <c r="F2272" t="s">
        <v>3070</v>
      </c>
      <c r="G2272" s="24">
        <f t="shared" si="39"/>
        <v>2.2360000000000002</v>
      </c>
      <c r="H2272" s="24">
        <v>2236</v>
      </c>
      <c r="I2272">
        <v>2021</v>
      </c>
    </row>
    <row r="2273" spans="1:9">
      <c r="A2273" s="3">
        <v>175408</v>
      </c>
      <c r="B2273" t="s">
        <v>2282</v>
      </c>
      <c r="C2273" t="s">
        <v>313</v>
      </c>
      <c r="D2273" t="s">
        <v>168</v>
      </c>
      <c r="E2273" t="s">
        <v>330</v>
      </c>
      <c r="F2273" t="s">
        <v>3368</v>
      </c>
      <c r="G2273" s="24">
        <f t="shared" si="39"/>
        <v>2.2439076923076922</v>
      </c>
      <c r="H2273" s="24">
        <v>2243.9076923076923</v>
      </c>
      <c r="I2273">
        <v>2021</v>
      </c>
    </row>
    <row r="2274" spans="1:9">
      <c r="A2274" s="3">
        <v>77232</v>
      </c>
      <c r="B2274" t="s">
        <v>1779</v>
      </c>
      <c r="C2274" t="s">
        <v>313</v>
      </c>
      <c r="D2274" t="s">
        <v>61</v>
      </c>
      <c r="E2274" t="s">
        <v>330</v>
      </c>
      <c r="F2274" t="s">
        <v>3226</v>
      </c>
      <c r="G2274" s="24">
        <f t="shared" si="39"/>
        <v>2.2596923076923074</v>
      </c>
      <c r="H2274" s="24">
        <v>2259.6923076923076</v>
      </c>
      <c r="I2274">
        <v>2021</v>
      </c>
    </row>
    <row r="2275" spans="1:9">
      <c r="A2275" s="3">
        <v>80466</v>
      </c>
      <c r="B2275" t="s">
        <v>1723</v>
      </c>
      <c r="C2275" t="s">
        <v>313</v>
      </c>
      <c r="D2275" t="s">
        <v>2528</v>
      </c>
      <c r="E2275" t="s">
        <v>330</v>
      </c>
      <c r="F2275" t="s">
        <v>3070</v>
      </c>
      <c r="G2275" s="24">
        <f t="shared" si="39"/>
        <v>2.2712307692307689</v>
      </c>
      <c r="H2275" s="24">
        <v>2271.2307692307691</v>
      </c>
      <c r="I2275">
        <v>2021</v>
      </c>
    </row>
    <row r="2276" spans="1:9">
      <c r="A2276" s="3">
        <v>50941</v>
      </c>
      <c r="B2276" t="s">
        <v>2529</v>
      </c>
      <c r="C2276" t="s">
        <v>313</v>
      </c>
      <c r="D2276" t="s">
        <v>61</v>
      </c>
      <c r="E2276" t="s">
        <v>330</v>
      </c>
      <c r="F2276" t="s">
        <v>3070</v>
      </c>
      <c r="G2276" s="24">
        <f t="shared" si="39"/>
        <v>2.272246153846154</v>
      </c>
      <c r="H2276" s="24">
        <v>2272.2461538461539</v>
      </c>
      <c r="I2276">
        <v>2021</v>
      </c>
    </row>
    <row r="2277" spans="1:9">
      <c r="A2277" s="3">
        <v>50805</v>
      </c>
      <c r="B2277" t="s">
        <v>2109</v>
      </c>
      <c r="C2277" t="s">
        <v>313</v>
      </c>
      <c r="D2277" t="s">
        <v>61</v>
      </c>
      <c r="E2277" t="s">
        <v>330</v>
      </c>
      <c r="F2277" t="s">
        <v>3244</v>
      </c>
      <c r="G2277" s="24">
        <f t="shared" si="39"/>
        <v>2.2929230769230773</v>
      </c>
      <c r="H2277" s="24">
        <v>2292.9230769230771</v>
      </c>
      <c r="I2277">
        <v>2021</v>
      </c>
    </row>
    <row r="2278" spans="1:9">
      <c r="A2278" s="3">
        <v>244202</v>
      </c>
      <c r="B2278" t="s">
        <v>1783</v>
      </c>
      <c r="C2278" t="s">
        <v>313</v>
      </c>
      <c r="D2278" t="s">
        <v>2528</v>
      </c>
      <c r="E2278" t="s">
        <v>330</v>
      </c>
      <c r="F2278" t="s">
        <v>3324</v>
      </c>
      <c r="G2278" s="24">
        <f t="shared" si="39"/>
        <v>2.3069999999999999</v>
      </c>
      <c r="H2278" s="24">
        <v>2307</v>
      </c>
      <c r="I2278">
        <v>2021</v>
      </c>
    </row>
    <row r="2279" spans="1:9">
      <c r="A2279" s="3">
        <v>80109</v>
      </c>
      <c r="B2279" t="s">
        <v>2537</v>
      </c>
      <c r="C2279" t="s">
        <v>313</v>
      </c>
      <c r="D2279" t="s">
        <v>2298</v>
      </c>
      <c r="E2279" t="s">
        <v>330</v>
      </c>
      <c r="F2279" t="s">
        <v>3070</v>
      </c>
      <c r="G2279" s="24">
        <f t="shared" si="39"/>
        <v>2.3087076923076926</v>
      </c>
      <c r="H2279" s="24">
        <v>2308.7076923076925</v>
      </c>
      <c r="I2279">
        <v>2021</v>
      </c>
    </row>
    <row r="2280" spans="1:9">
      <c r="A2280" s="3">
        <v>284444</v>
      </c>
      <c r="B2280" t="s">
        <v>2541</v>
      </c>
      <c r="C2280" t="s">
        <v>313</v>
      </c>
      <c r="D2280" t="s">
        <v>61</v>
      </c>
      <c r="E2280" t="s">
        <v>330</v>
      </c>
      <c r="F2280" t="s">
        <v>3070</v>
      </c>
      <c r="G2280" s="24">
        <f t="shared" si="39"/>
        <v>2.308984615384615</v>
      </c>
      <c r="H2280" s="24">
        <v>2308.9846153846152</v>
      </c>
      <c r="I2280">
        <v>2021</v>
      </c>
    </row>
    <row r="2281" spans="1:9">
      <c r="A2281" s="3">
        <v>50873</v>
      </c>
      <c r="B2281" t="s">
        <v>1728</v>
      </c>
      <c r="C2281" t="s">
        <v>313</v>
      </c>
      <c r="D2281" t="s">
        <v>2298</v>
      </c>
      <c r="E2281" t="s">
        <v>330</v>
      </c>
      <c r="F2281" t="s">
        <v>3228</v>
      </c>
      <c r="G2281" s="24">
        <f t="shared" si="39"/>
        <v>2.3090846153846152</v>
      </c>
      <c r="H2281" s="24">
        <v>2309.0846153846151</v>
      </c>
      <c r="I2281">
        <v>2021</v>
      </c>
    </row>
    <row r="2282" spans="1:9">
      <c r="A2282" s="3">
        <v>81616</v>
      </c>
      <c r="B2282" t="s">
        <v>2542</v>
      </c>
      <c r="C2282" t="s">
        <v>313</v>
      </c>
      <c r="D2282" t="s">
        <v>2528</v>
      </c>
      <c r="E2282" t="s">
        <v>330</v>
      </c>
      <c r="F2282" t="s">
        <v>3070</v>
      </c>
      <c r="G2282" s="24">
        <f t="shared" si="39"/>
        <v>2.322830769230769</v>
      </c>
      <c r="H2282" s="24">
        <v>2322.830769230769</v>
      </c>
      <c r="I2282">
        <v>2021</v>
      </c>
    </row>
    <row r="2283" spans="1:9">
      <c r="A2283" s="3">
        <v>191702</v>
      </c>
      <c r="B2283" t="s">
        <v>2530</v>
      </c>
      <c r="C2283" t="s">
        <v>313</v>
      </c>
      <c r="D2283" t="s">
        <v>260</v>
      </c>
      <c r="E2283" t="s">
        <v>330</v>
      </c>
      <c r="F2283" t="s">
        <v>3367</v>
      </c>
      <c r="G2283" s="24">
        <f t="shared" si="39"/>
        <v>2.6179999999999999</v>
      </c>
      <c r="H2283" s="24">
        <v>2618</v>
      </c>
      <c r="I2283">
        <v>2021</v>
      </c>
    </row>
    <row r="2284" spans="1:9">
      <c r="A2284" s="3">
        <v>212949</v>
      </c>
      <c r="B2284" t="s">
        <v>2309</v>
      </c>
      <c r="C2284" t="s">
        <v>313</v>
      </c>
      <c r="D2284" t="s">
        <v>260</v>
      </c>
      <c r="E2284" t="s">
        <v>330</v>
      </c>
      <c r="F2284" t="s">
        <v>3368</v>
      </c>
      <c r="G2284" s="24">
        <f t="shared" si="39"/>
        <v>2.8835999999999999</v>
      </c>
      <c r="H2284" s="24">
        <v>2883.6</v>
      </c>
      <c r="I2284">
        <v>2021</v>
      </c>
    </row>
    <row r="2285" spans="1:9">
      <c r="A2285" s="3">
        <v>220030</v>
      </c>
      <c r="B2285" t="s">
        <v>980</v>
      </c>
      <c r="C2285" t="s">
        <v>313</v>
      </c>
      <c r="D2285" t="s">
        <v>2700</v>
      </c>
      <c r="E2285" t="s">
        <v>330</v>
      </c>
      <c r="F2285" t="s">
        <v>3417</v>
      </c>
      <c r="G2285" s="24">
        <f t="shared" si="39"/>
        <v>3.0567692307692309</v>
      </c>
      <c r="H2285" s="24">
        <v>3056.7692307692309</v>
      </c>
      <c r="I2285">
        <v>2021</v>
      </c>
    </row>
    <row r="2286" spans="1:9">
      <c r="A2286" s="3">
        <v>212584</v>
      </c>
      <c r="B2286" t="s">
        <v>1014</v>
      </c>
      <c r="C2286" t="s">
        <v>313</v>
      </c>
      <c r="D2286" t="s">
        <v>2287</v>
      </c>
      <c r="E2286" t="s">
        <v>330</v>
      </c>
      <c r="F2286" t="s">
        <v>3369</v>
      </c>
      <c r="G2286" s="24">
        <f t="shared" si="39"/>
        <v>3.1121999999999996</v>
      </c>
      <c r="H2286" s="24">
        <v>3112.2</v>
      </c>
      <c r="I2286">
        <v>2021</v>
      </c>
    </row>
    <row r="2287" spans="1:9">
      <c r="A2287" s="3">
        <v>244235</v>
      </c>
      <c r="B2287" t="s">
        <v>2303</v>
      </c>
      <c r="C2287" t="s">
        <v>313</v>
      </c>
      <c r="D2287" t="s">
        <v>260</v>
      </c>
      <c r="E2287" t="s">
        <v>330</v>
      </c>
      <c r="F2287" t="s">
        <v>3374</v>
      </c>
      <c r="G2287" s="24">
        <f t="shared" si="39"/>
        <v>3.1235999999999997</v>
      </c>
      <c r="H2287" s="24">
        <v>3123.6</v>
      </c>
      <c r="I2287">
        <v>2021</v>
      </c>
    </row>
    <row r="2288" spans="1:9">
      <c r="A2288" s="3">
        <v>80585</v>
      </c>
      <c r="B2288" t="s">
        <v>2311</v>
      </c>
      <c r="C2288" t="s">
        <v>313</v>
      </c>
      <c r="D2288" t="s">
        <v>61</v>
      </c>
      <c r="E2288" t="s">
        <v>330</v>
      </c>
      <c r="F2288" t="s">
        <v>3272</v>
      </c>
      <c r="G2288" s="24">
        <f t="shared" si="39"/>
        <v>3.1760615384615383</v>
      </c>
      <c r="H2288" s="24">
        <v>3176.0615384615385</v>
      </c>
      <c r="I2288">
        <v>2021</v>
      </c>
    </row>
    <row r="2289" spans="1:9">
      <c r="A2289" s="3">
        <v>130717</v>
      </c>
      <c r="B2289" t="s">
        <v>2102</v>
      </c>
      <c r="C2289" t="s">
        <v>313</v>
      </c>
      <c r="D2289" t="s">
        <v>260</v>
      </c>
      <c r="E2289" t="s">
        <v>330</v>
      </c>
      <c r="F2289" t="s">
        <v>3368</v>
      </c>
      <c r="G2289" s="24">
        <f t="shared" si="39"/>
        <v>3.2185999999999999</v>
      </c>
      <c r="H2289" s="24">
        <v>3218.6</v>
      </c>
      <c r="I2289">
        <v>2021</v>
      </c>
    </row>
    <row r="2290" spans="1:9">
      <c r="A2290" s="3">
        <v>238760</v>
      </c>
      <c r="B2290" t="s">
        <v>2540</v>
      </c>
      <c r="C2290" t="s">
        <v>313</v>
      </c>
      <c r="D2290" t="s">
        <v>61</v>
      </c>
      <c r="E2290" t="s">
        <v>330</v>
      </c>
      <c r="F2290" t="s">
        <v>3324</v>
      </c>
      <c r="G2290" s="24">
        <f t="shared" si="39"/>
        <v>3.3170538461538461</v>
      </c>
      <c r="H2290" s="24">
        <v>3317.0538461538463</v>
      </c>
      <c r="I2290">
        <v>2021</v>
      </c>
    </row>
    <row r="2291" spans="1:9">
      <c r="A2291" s="3">
        <v>220872</v>
      </c>
      <c r="B2291" t="s">
        <v>2494</v>
      </c>
      <c r="C2291" t="s">
        <v>313</v>
      </c>
      <c r="D2291" t="s">
        <v>260</v>
      </c>
      <c r="E2291" t="s">
        <v>330</v>
      </c>
      <c r="F2291" t="s">
        <v>3416</v>
      </c>
      <c r="G2291" s="24">
        <f t="shared" si="39"/>
        <v>3.3514999999999997</v>
      </c>
      <c r="H2291" s="24">
        <v>3351.4999999999995</v>
      </c>
      <c r="I2291">
        <v>2021</v>
      </c>
    </row>
    <row r="2292" spans="1:9">
      <c r="A2292" s="3">
        <v>226934</v>
      </c>
      <c r="B2292" t="s">
        <v>559</v>
      </c>
      <c r="C2292" t="s">
        <v>313</v>
      </c>
      <c r="D2292" t="s">
        <v>2528</v>
      </c>
      <c r="E2292" t="s">
        <v>330</v>
      </c>
      <c r="F2292" t="s">
        <v>3287</v>
      </c>
      <c r="G2292" s="24">
        <f t="shared" si="39"/>
        <v>3.4116923076923076</v>
      </c>
      <c r="H2292" s="24">
        <v>3411.6923076923076</v>
      </c>
      <c r="I2292">
        <v>2021</v>
      </c>
    </row>
    <row r="2293" spans="1:9">
      <c r="A2293" s="3">
        <v>188298</v>
      </c>
      <c r="B2293" t="s">
        <v>1415</v>
      </c>
      <c r="C2293" t="s">
        <v>313</v>
      </c>
      <c r="D2293" t="s">
        <v>260</v>
      </c>
      <c r="E2293" t="s">
        <v>330</v>
      </c>
      <c r="F2293" t="s">
        <v>3368</v>
      </c>
      <c r="G2293" s="24">
        <f t="shared" si="39"/>
        <v>3.4319076923076919</v>
      </c>
      <c r="H2293" s="24">
        <v>3431.9076923076918</v>
      </c>
      <c r="I2293">
        <v>2021</v>
      </c>
    </row>
    <row r="2294" spans="1:9">
      <c r="A2294" s="3">
        <v>192336</v>
      </c>
      <c r="B2294" t="s">
        <v>993</v>
      </c>
      <c r="C2294" t="s">
        <v>313</v>
      </c>
      <c r="D2294" t="s">
        <v>260</v>
      </c>
      <c r="E2294" t="s">
        <v>330</v>
      </c>
      <c r="F2294" t="s">
        <v>3289</v>
      </c>
      <c r="G2294" s="24">
        <f t="shared" si="39"/>
        <v>3.4601538461538457</v>
      </c>
      <c r="H2294" s="24">
        <v>3460.1538461538457</v>
      </c>
      <c r="I2294">
        <v>2021</v>
      </c>
    </row>
    <row r="2295" spans="1:9">
      <c r="A2295" s="3">
        <v>209259</v>
      </c>
      <c r="B2295" t="s">
        <v>2536</v>
      </c>
      <c r="C2295" t="s">
        <v>313</v>
      </c>
      <c r="D2295" t="s">
        <v>61</v>
      </c>
      <c r="E2295" t="s">
        <v>330</v>
      </c>
      <c r="F2295" t="s">
        <v>3369</v>
      </c>
      <c r="G2295" s="24">
        <f t="shared" si="39"/>
        <v>3.8693076923076926</v>
      </c>
      <c r="H2295" s="24">
        <v>3869.3076923076924</v>
      </c>
      <c r="I2295">
        <v>2021</v>
      </c>
    </row>
    <row r="2296" spans="1:9">
      <c r="A2296" s="3">
        <v>188302</v>
      </c>
      <c r="B2296" t="s">
        <v>1415</v>
      </c>
      <c r="C2296" t="s">
        <v>313</v>
      </c>
      <c r="D2296" t="s">
        <v>260</v>
      </c>
      <c r="E2296" t="s">
        <v>330</v>
      </c>
      <c r="F2296" t="s">
        <v>3368</v>
      </c>
      <c r="G2296" s="24">
        <f t="shared" si="39"/>
        <v>3.8777230769230768</v>
      </c>
      <c r="H2296" s="24">
        <v>3877.7230769230769</v>
      </c>
      <c r="I2296">
        <v>2021</v>
      </c>
    </row>
    <row r="2297" spans="1:9">
      <c r="A2297" s="3">
        <v>77233</v>
      </c>
      <c r="B2297" t="s">
        <v>1779</v>
      </c>
      <c r="C2297" t="s">
        <v>313</v>
      </c>
      <c r="D2297" t="s">
        <v>61</v>
      </c>
      <c r="E2297" t="s">
        <v>330</v>
      </c>
      <c r="F2297" t="s">
        <v>3226</v>
      </c>
      <c r="G2297" s="24">
        <f t="shared" si="39"/>
        <v>3.9295384615384608</v>
      </c>
      <c r="H2297" s="24">
        <v>3929.538461538461</v>
      </c>
      <c r="I2297">
        <v>2021</v>
      </c>
    </row>
    <row r="2298" spans="1:9">
      <c r="A2298" s="3">
        <v>211164</v>
      </c>
      <c r="B2298" t="s">
        <v>1707</v>
      </c>
      <c r="C2298" t="s">
        <v>313</v>
      </c>
      <c r="D2298" t="s">
        <v>61</v>
      </c>
      <c r="E2298" t="s">
        <v>330</v>
      </c>
      <c r="F2298" t="s">
        <v>3369</v>
      </c>
      <c r="G2298" s="24">
        <f t="shared" si="39"/>
        <v>3.9403384615384613</v>
      </c>
      <c r="H2298" s="24">
        <v>3940.3384615384612</v>
      </c>
      <c r="I2298">
        <v>2021</v>
      </c>
    </row>
    <row r="2299" spans="1:9">
      <c r="A2299" s="3">
        <v>221872</v>
      </c>
      <c r="B2299" t="s">
        <v>2286</v>
      </c>
      <c r="C2299" t="s">
        <v>313</v>
      </c>
      <c r="D2299" t="s">
        <v>61</v>
      </c>
      <c r="E2299" t="s">
        <v>330</v>
      </c>
      <c r="F2299" t="s">
        <v>3372</v>
      </c>
      <c r="G2299" s="24">
        <f t="shared" ref="G2299:G2362" si="40">H2299/1000</f>
        <v>4.016</v>
      </c>
      <c r="H2299" s="24">
        <v>4016</v>
      </c>
      <c r="I2299">
        <v>2021</v>
      </c>
    </row>
    <row r="2300" spans="1:9">
      <c r="A2300" s="3">
        <v>77228</v>
      </c>
      <c r="B2300" t="s">
        <v>1779</v>
      </c>
      <c r="C2300" t="s">
        <v>313</v>
      </c>
      <c r="D2300" t="s">
        <v>61</v>
      </c>
      <c r="E2300" t="s">
        <v>330</v>
      </c>
      <c r="F2300" t="s">
        <v>3226</v>
      </c>
      <c r="G2300" s="24">
        <f t="shared" si="40"/>
        <v>4.1764846153846156</v>
      </c>
      <c r="H2300" s="24">
        <v>4176.4846153846156</v>
      </c>
      <c r="I2300">
        <v>2021</v>
      </c>
    </row>
    <row r="2301" spans="1:9">
      <c r="A2301" s="3">
        <v>72536</v>
      </c>
      <c r="B2301" t="s">
        <v>1416</v>
      </c>
      <c r="C2301" t="s">
        <v>313</v>
      </c>
      <c r="D2301" t="s">
        <v>61</v>
      </c>
      <c r="E2301" t="s">
        <v>330</v>
      </c>
      <c r="F2301" t="s">
        <v>3226</v>
      </c>
      <c r="G2301" s="24">
        <f t="shared" si="40"/>
        <v>4.2046384615384618</v>
      </c>
      <c r="H2301" s="24">
        <v>4204.6384615384613</v>
      </c>
      <c r="I2301">
        <v>2021</v>
      </c>
    </row>
    <row r="2302" spans="1:9">
      <c r="A2302" s="3">
        <v>213067</v>
      </c>
      <c r="B2302" t="s">
        <v>2291</v>
      </c>
      <c r="C2302" t="s">
        <v>313</v>
      </c>
      <c r="D2302" t="s">
        <v>61</v>
      </c>
      <c r="E2302" t="s">
        <v>330</v>
      </c>
      <c r="F2302" t="s">
        <v>3369</v>
      </c>
      <c r="G2302" s="24">
        <f t="shared" si="40"/>
        <v>4.2632692307692306</v>
      </c>
      <c r="H2302" s="24">
        <v>4263.2692307692305</v>
      </c>
      <c r="I2302">
        <v>2021</v>
      </c>
    </row>
    <row r="2303" spans="1:9">
      <c r="A2303" s="3">
        <v>216152</v>
      </c>
      <c r="B2303" t="s">
        <v>774</v>
      </c>
      <c r="C2303" t="s">
        <v>313</v>
      </c>
      <c r="D2303" t="s">
        <v>260</v>
      </c>
      <c r="E2303" t="s">
        <v>330</v>
      </c>
      <c r="F2303" t="s">
        <v>3368</v>
      </c>
      <c r="G2303" s="24">
        <f t="shared" si="40"/>
        <v>4.2888999999999999</v>
      </c>
      <c r="H2303" s="24">
        <v>4288.8999999999996</v>
      </c>
      <c r="I2303">
        <v>2021</v>
      </c>
    </row>
    <row r="2304" spans="1:9">
      <c r="A2304" s="3">
        <v>223034</v>
      </c>
      <c r="B2304" t="s">
        <v>2286</v>
      </c>
      <c r="C2304" t="s">
        <v>313</v>
      </c>
      <c r="D2304" t="s">
        <v>61</v>
      </c>
      <c r="E2304" t="s">
        <v>330</v>
      </c>
      <c r="F2304" t="s">
        <v>3372</v>
      </c>
      <c r="G2304" s="24">
        <f t="shared" si="40"/>
        <v>4.3098461538461539</v>
      </c>
      <c r="H2304" s="24">
        <v>4309.8461538461543</v>
      </c>
      <c r="I2304">
        <v>2021</v>
      </c>
    </row>
    <row r="2305" spans="1:9">
      <c r="A2305" s="3">
        <v>174104</v>
      </c>
      <c r="B2305" t="s">
        <v>2310</v>
      </c>
      <c r="C2305" t="s">
        <v>313</v>
      </c>
      <c r="D2305" t="s">
        <v>228</v>
      </c>
      <c r="E2305" t="s">
        <v>330</v>
      </c>
      <c r="F2305" t="s">
        <v>3368</v>
      </c>
      <c r="G2305" s="24">
        <f t="shared" si="40"/>
        <v>4.324984615384615</v>
      </c>
      <c r="H2305" s="24">
        <v>4324.9846153846147</v>
      </c>
      <c r="I2305">
        <v>2021</v>
      </c>
    </row>
    <row r="2306" spans="1:9">
      <c r="A2306" s="3">
        <v>174102</v>
      </c>
      <c r="B2306" t="s">
        <v>2310</v>
      </c>
      <c r="C2306" t="s">
        <v>313</v>
      </c>
      <c r="D2306" t="s">
        <v>228</v>
      </c>
      <c r="E2306" t="s">
        <v>330</v>
      </c>
      <c r="F2306" t="s">
        <v>3368</v>
      </c>
      <c r="G2306" s="24">
        <f t="shared" si="40"/>
        <v>4.4986153846153849</v>
      </c>
      <c r="H2306" s="24">
        <v>4498.6153846153848</v>
      </c>
      <c r="I2306">
        <v>2021</v>
      </c>
    </row>
    <row r="2307" spans="1:9">
      <c r="A2307" s="3">
        <v>222894</v>
      </c>
      <c r="B2307" t="s">
        <v>2543</v>
      </c>
      <c r="C2307" t="s">
        <v>313</v>
      </c>
      <c r="D2307" t="s">
        <v>260</v>
      </c>
      <c r="E2307" t="s">
        <v>330</v>
      </c>
      <c r="F2307" t="s">
        <v>3275</v>
      </c>
      <c r="G2307" s="24">
        <f t="shared" si="40"/>
        <v>4.508</v>
      </c>
      <c r="H2307" s="24">
        <v>4508</v>
      </c>
      <c r="I2307">
        <v>2021</v>
      </c>
    </row>
    <row r="2308" spans="1:9">
      <c r="A2308" s="3">
        <v>211945</v>
      </c>
      <c r="B2308" t="s">
        <v>2309</v>
      </c>
      <c r="C2308" t="s">
        <v>313</v>
      </c>
      <c r="D2308" t="s">
        <v>260</v>
      </c>
      <c r="E2308" t="s">
        <v>330</v>
      </c>
      <c r="F2308" t="s">
        <v>3368</v>
      </c>
      <c r="G2308" s="24">
        <f t="shared" si="40"/>
        <v>4.617</v>
      </c>
      <c r="H2308" s="24">
        <v>4617</v>
      </c>
      <c r="I2308">
        <v>2021</v>
      </c>
    </row>
    <row r="2309" spans="1:9">
      <c r="A2309" s="3">
        <v>94815</v>
      </c>
      <c r="B2309" t="s">
        <v>2302</v>
      </c>
      <c r="C2309" t="s">
        <v>313</v>
      </c>
      <c r="D2309" t="s">
        <v>61</v>
      </c>
      <c r="E2309" t="s">
        <v>330</v>
      </c>
      <c r="F2309" t="s">
        <v>3070</v>
      </c>
      <c r="G2309" s="24">
        <f t="shared" si="40"/>
        <v>4.694</v>
      </c>
      <c r="H2309" s="24">
        <v>4694</v>
      </c>
      <c r="I2309">
        <v>2021</v>
      </c>
    </row>
    <row r="2310" spans="1:9">
      <c r="A2310" s="3">
        <v>243391</v>
      </c>
      <c r="B2310" t="s">
        <v>2304</v>
      </c>
      <c r="C2310" t="s">
        <v>313</v>
      </c>
      <c r="D2310" t="s">
        <v>260</v>
      </c>
      <c r="E2310" t="s">
        <v>330</v>
      </c>
      <c r="F2310" t="s">
        <v>3273</v>
      </c>
      <c r="G2310" s="24">
        <f t="shared" si="40"/>
        <v>4.7271999999999998</v>
      </c>
      <c r="H2310" s="24">
        <v>4727.2</v>
      </c>
      <c r="I2310">
        <v>2021</v>
      </c>
    </row>
    <row r="2311" spans="1:9">
      <c r="A2311" s="3">
        <v>226244</v>
      </c>
      <c r="B2311" t="s">
        <v>990</v>
      </c>
      <c r="C2311" t="s">
        <v>313</v>
      </c>
      <c r="D2311" t="s">
        <v>260</v>
      </c>
      <c r="E2311" t="s">
        <v>330</v>
      </c>
      <c r="F2311" t="s">
        <v>3070</v>
      </c>
      <c r="G2311" s="24">
        <f t="shared" si="40"/>
        <v>4.7511000000000001</v>
      </c>
      <c r="H2311" s="24">
        <v>4751.1000000000004</v>
      </c>
      <c r="I2311">
        <v>2021</v>
      </c>
    </row>
    <row r="2312" spans="1:9">
      <c r="A2312" s="3">
        <v>174097</v>
      </c>
      <c r="B2312" t="s">
        <v>2310</v>
      </c>
      <c r="C2312" t="s">
        <v>313</v>
      </c>
      <c r="D2312" t="s">
        <v>228</v>
      </c>
      <c r="E2312" t="s">
        <v>330</v>
      </c>
      <c r="F2312" t="s">
        <v>3368</v>
      </c>
      <c r="G2312" s="24">
        <f t="shared" si="40"/>
        <v>4.9563692307692309</v>
      </c>
      <c r="H2312" s="24">
        <v>4956.3692307692309</v>
      </c>
      <c r="I2312">
        <v>2021</v>
      </c>
    </row>
    <row r="2313" spans="1:9">
      <c r="A2313" s="3">
        <v>274172</v>
      </c>
      <c r="B2313" t="s">
        <v>1937</v>
      </c>
      <c r="C2313" t="s">
        <v>313</v>
      </c>
      <c r="D2313" t="s">
        <v>260</v>
      </c>
      <c r="E2313" t="s">
        <v>330</v>
      </c>
      <c r="F2313" t="s">
        <v>3273</v>
      </c>
      <c r="G2313" s="24">
        <f t="shared" si="40"/>
        <v>4.9895999999999994</v>
      </c>
      <c r="H2313" s="24">
        <v>4989.5999999999995</v>
      </c>
      <c r="I2313">
        <v>2021</v>
      </c>
    </row>
    <row r="2314" spans="1:9">
      <c r="A2314" s="3">
        <v>226773</v>
      </c>
      <c r="B2314" t="s">
        <v>875</v>
      </c>
      <c r="C2314" t="s">
        <v>313</v>
      </c>
      <c r="D2314" t="s">
        <v>228</v>
      </c>
      <c r="E2314" t="s">
        <v>330</v>
      </c>
      <c r="F2314" t="s">
        <v>3369</v>
      </c>
      <c r="G2314" s="24">
        <f t="shared" si="40"/>
        <v>5.202</v>
      </c>
      <c r="H2314" s="24">
        <v>5202</v>
      </c>
      <c r="I2314">
        <v>2021</v>
      </c>
    </row>
    <row r="2315" spans="1:9">
      <c r="A2315" s="3">
        <v>185500</v>
      </c>
      <c r="B2315" t="s">
        <v>2290</v>
      </c>
      <c r="C2315" t="s">
        <v>313</v>
      </c>
      <c r="D2315" t="s">
        <v>260</v>
      </c>
      <c r="E2315" t="s">
        <v>330</v>
      </c>
      <c r="F2315" t="s">
        <v>3368</v>
      </c>
      <c r="G2315" s="24">
        <f t="shared" si="40"/>
        <v>5.2649999999999997</v>
      </c>
      <c r="H2315" s="24">
        <v>5265</v>
      </c>
      <c r="I2315">
        <v>2021</v>
      </c>
    </row>
    <row r="2316" spans="1:9">
      <c r="A2316" s="3">
        <v>90743</v>
      </c>
      <c r="B2316" t="s">
        <v>1703</v>
      </c>
      <c r="C2316" t="s">
        <v>313</v>
      </c>
      <c r="D2316" t="s">
        <v>260</v>
      </c>
      <c r="E2316" t="s">
        <v>330</v>
      </c>
      <c r="F2316" t="s">
        <v>3367</v>
      </c>
      <c r="G2316" s="24">
        <f t="shared" si="40"/>
        <v>5.2978153846153848</v>
      </c>
      <c r="H2316" s="24">
        <v>5297.8153846153846</v>
      </c>
      <c r="I2316">
        <v>2021</v>
      </c>
    </row>
    <row r="2317" spans="1:9">
      <c r="A2317" s="3">
        <v>259339</v>
      </c>
      <c r="B2317" t="s">
        <v>2538</v>
      </c>
      <c r="C2317" t="s">
        <v>313</v>
      </c>
      <c r="D2317" t="s">
        <v>2287</v>
      </c>
      <c r="E2317" t="s">
        <v>330</v>
      </c>
      <c r="F2317" t="s">
        <v>3070</v>
      </c>
      <c r="G2317" s="24">
        <f t="shared" si="40"/>
        <v>5.3116153846153846</v>
      </c>
      <c r="H2317" s="24">
        <v>5311.6153846153848</v>
      </c>
      <c r="I2317">
        <v>2021</v>
      </c>
    </row>
    <row r="2318" spans="1:9">
      <c r="A2318" s="3">
        <v>209183</v>
      </c>
      <c r="B2318" t="s">
        <v>2309</v>
      </c>
      <c r="C2318" t="s">
        <v>313</v>
      </c>
      <c r="D2318" t="s">
        <v>260</v>
      </c>
      <c r="E2318" t="s">
        <v>330</v>
      </c>
      <c r="F2318" t="s">
        <v>3413</v>
      </c>
      <c r="G2318" s="24">
        <f t="shared" si="40"/>
        <v>5.3129999999999988</v>
      </c>
      <c r="H2318" s="24">
        <v>5312.9999999999991</v>
      </c>
      <c r="I2318">
        <v>2021</v>
      </c>
    </row>
    <row r="2319" spans="1:9">
      <c r="A2319" s="3">
        <v>272218</v>
      </c>
      <c r="B2319" t="s">
        <v>2535</v>
      </c>
      <c r="C2319" t="s">
        <v>313</v>
      </c>
      <c r="D2319" t="s">
        <v>61</v>
      </c>
      <c r="E2319" t="s">
        <v>330</v>
      </c>
      <c r="F2319" t="s">
        <v>3070</v>
      </c>
      <c r="G2319" s="24">
        <f t="shared" si="40"/>
        <v>5.3132307692307688</v>
      </c>
      <c r="H2319" s="24">
        <v>5313.2307692307686</v>
      </c>
      <c r="I2319">
        <v>2021</v>
      </c>
    </row>
    <row r="2320" spans="1:9">
      <c r="A2320" s="3">
        <v>275622</v>
      </c>
      <c r="B2320" t="s">
        <v>1731</v>
      </c>
      <c r="C2320" t="s">
        <v>313</v>
      </c>
      <c r="D2320" t="s">
        <v>61</v>
      </c>
      <c r="E2320" t="s">
        <v>330</v>
      </c>
      <c r="F2320" t="s">
        <v>3070</v>
      </c>
      <c r="G2320" s="24">
        <f t="shared" si="40"/>
        <v>5.3141538461538458</v>
      </c>
      <c r="H2320" s="24">
        <v>5314.1538461538457</v>
      </c>
      <c r="I2320">
        <v>2021</v>
      </c>
    </row>
    <row r="2321" spans="1:9">
      <c r="A2321" s="3">
        <v>162218</v>
      </c>
      <c r="B2321" t="s">
        <v>2293</v>
      </c>
      <c r="C2321" t="s">
        <v>313</v>
      </c>
      <c r="D2321" t="s">
        <v>260</v>
      </c>
      <c r="E2321" t="s">
        <v>330</v>
      </c>
      <c r="F2321" t="s">
        <v>3033</v>
      </c>
      <c r="G2321" s="24">
        <f t="shared" si="40"/>
        <v>5.3174461538461539</v>
      </c>
      <c r="H2321" s="24">
        <v>5317.4461538461537</v>
      </c>
      <c r="I2321">
        <v>2021</v>
      </c>
    </row>
    <row r="2322" spans="1:9">
      <c r="A2322" s="3">
        <v>239371</v>
      </c>
      <c r="B2322" t="s">
        <v>2300</v>
      </c>
      <c r="C2322" t="s">
        <v>313</v>
      </c>
      <c r="D2322" t="s">
        <v>61</v>
      </c>
      <c r="E2322" t="s">
        <v>330</v>
      </c>
      <c r="F2322" t="s">
        <v>3070</v>
      </c>
      <c r="G2322" s="24">
        <f t="shared" si="40"/>
        <v>5.383692307692308</v>
      </c>
      <c r="H2322" s="24">
        <v>5383.6923076923076</v>
      </c>
      <c r="I2322">
        <v>2021</v>
      </c>
    </row>
    <row r="2323" spans="1:9">
      <c r="A2323" s="3">
        <v>171328</v>
      </c>
      <c r="B2323" t="s">
        <v>2092</v>
      </c>
      <c r="C2323" t="s">
        <v>313</v>
      </c>
      <c r="D2323" t="s">
        <v>260</v>
      </c>
      <c r="E2323" t="s">
        <v>330</v>
      </c>
      <c r="F2323" t="s">
        <v>3416</v>
      </c>
      <c r="G2323" s="24">
        <f t="shared" si="40"/>
        <v>5.4043692307692313</v>
      </c>
      <c r="H2323" s="24">
        <v>5404.3692307692309</v>
      </c>
      <c r="I2323">
        <v>2021</v>
      </c>
    </row>
    <row r="2324" spans="1:9">
      <c r="A2324" s="3">
        <v>256444</v>
      </c>
      <c r="B2324" t="s">
        <v>2313</v>
      </c>
      <c r="C2324" t="s">
        <v>313</v>
      </c>
      <c r="D2324" t="s">
        <v>61</v>
      </c>
      <c r="E2324" t="s">
        <v>330</v>
      </c>
      <c r="F2324" t="s">
        <v>3070</v>
      </c>
      <c r="G2324" s="24">
        <f t="shared" si="40"/>
        <v>5.4195999999999991</v>
      </c>
      <c r="H2324" s="24">
        <v>5419.5999999999995</v>
      </c>
      <c r="I2324">
        <v>2021</v>
      </c>
    </row>
    <row r="2325" spans="1:9">
      <c r="A2325" s="3">
        <v>212955</v>
      </c>
      <c r="B2325" t="s">
        <v>2526</v>
      </c>
      <c r="C2325" t="s">
        <v>313</v>
      </c>
      <c r="D2325" t="s">
        <v>260</v>
      </c>
      <c r="E2325" t="s">
        <v>330</v>
      </c>
      <c r="F2325" t="s">
        <v>3275</v>
      </c>
      <c r="G2325" s="24">
        <f t="shared" si="40"/>
        <v>5.6315999999999997</v>
      </c>
      <c r="H2325" s="24">
        <v>5631.5999999999995</v>
      </c>
      <c r="I2325">
        <v>2021</v>
      </c>
    </row>
    <row r="2326" spans="1:9">
      <c r="A2326" s="3">
        <v>209587</v>
      </c>
      <c r="B2326" t="s">
        <v>2289</v>
      </c>
      <c r="C2326" t="s">
        <v>313</v>
      </c>
      <c r="D2326" t="s">
        <v>61</v>
      </c>
      <c r="E2326" t="s">
        <v>330</v>
      </c>
      <c r="F2326" t="s">
        <v>3372</v>
      </c>
      <c r="G2326" s="24">
        <f t="shared" si="40"/>
        <v>5.6642999999999999</v>
      </c>
      <c r="H2326" s="24">
        <v>5664.3</v>
      </c>
      <c r="I2326">
        <v>2021</v>
      </c>
    </row>
    <row r="2327" spans="1:9">
      <c r="A2327" s="3">
        <v>184312</v>
      </c>
      <c r="B2327" t="s">
        <v>2111</v>
      </c>
      <c r="C2327" t="s">
        <v>313</v>
      </c>
      <c r="D2327" t="s">
        <v>260</v>
      </c>
      <c r="E2327" t="s">
        <v>330</v>
      </c>
      <c r="F2327" t="s">
        <v>3324</v>
      </c>
      <c r="G2327" s="24">
        <f t="shared" si="40"/>
        <v>5.7572307692307687</v>
      </c>
      <c r="H2327" s="24">
        <v>5757.2307692307686</v>
      </c>
      <c r="I2327">
        <v>2021</v>
      </c>
    </row>
    <row r="2328" spans="1:9">
      <c r="A2328" s="3">
        <v>238758</v>
      </c>
      <c r="B2328" t="s">
        <v>2534</v>
      </c>
      <c r="C2328" t="s">
        <v>313</v>
      </c>
      <c r="D2328" t="s">
        <v>2528</v>
      </c>
      <c r="E2328" t="s">
        <v>330</v>
      </c>
      <c r="F2328" t="s">
        <v>3324</v>
      </c>
      <c r="G2328" s="24">
        <f t="shared" si="40"/>
        <v>5.7672692307692301</v>
      </c>
      <c r="H2328" s="24">
        <v>5767.2692307692305</v>
      </c>
      <c r="I2328">
        <v>2021</v>
      </c>
    </row>
    <row r="2329" spans="1:9">
      <c r="A2329" s="3">
        <v>165459</v>
      </c>
      <c r="B2329" t="s">
        <v>2290</v>
      </c>
      <c r="C2329" t="s">
        <v>313</v>
      </c>
      <c r="D2329" t="s">
        <v>260</v>
      </c>
      <c r="E2329" t="s">
        <v>330</v>
      </c>
      <c r="F2329" t="s">
        <v>3033</v>
      </c>
      <c r="G2329" s="24">
        <f t="shared" si="40"/>
        <v>5.7672999999999996</v>
      </c>
      <c r="H2329" s="24">
        <v>5767.2999999999993</v>
      </c>
      <c r="I2329">
        <v>2021</v>
      </c>
    </row>
    <row r="2330" spans="1:9">
      <c r="A2330" s="3">
        <v>177129</v>
      </c>
      <c r="B2330" t="s">
        <v>2533</v>
      </c>
      <c r="C2330" t="s">
        <v>313</v>
      </c>
      <c r="D2330" t="s">
        <v>61</v>
      </c>
      <c r="E2330" t="s">
        <v>330</v>
      </c>
      <c r="F2330" t="s">
        <v>3416</v>
      </c>
      <c r="G2330" s="24">
        <f t="shared" si="40"/>
        <v>5.7672999999999996</v>
      </c>
      <c r="H2330" s="24">
        <v>5767.2999999999993</v>
      </c>
      <c r="I2330">
        <v>2021</v>
      </c>
    </row>
    <row r="2331" spans="1:9">
      <c r="A2331" s="3">
        <v>177137</v>
      </c>
      <c r="B2331" t="s">
        <v>2533</v>
      </c>
      <c r="C2331" t="s">
        <v>313</v>
      </c>
      <c r="D2331" t="s">
        <v>61</v>
      </c>
      <c r="E2331" t="s">
        <v>330</v>
      </c>
      <c r="F2331" t="s">
        <v>3416</v>
      </c>
      <c r="G2331" s="24">
        <f t="shared" si="40"/>
        <v>5.7683999999999997</v>
      </c>
      <c r="H2331" s="24">
        <v>5768.4</v>
      </c>
      <c r="I2331">
        <v>2021</v>
      </c>
    </row>
    <row r="2332" spans="1:9">
      <c r="A2332" s="3">
        <v>177127</v>
      </c>
      <c r="B2332" t="s">
        <v>2533</v>
      </c>
      <c r="C2332" t="s">
        <v>313</v>
      </c>
      <c r="D2332" t="s">
        <v>61</v>
      </c>
      <c r="E2332" t="s">
        <v>330</v>
      </c>
      <c r="F2332" t="s">
        <v>3416</v>
      </c>
      <c r="G2332" s="24">
        <f t="shared" si="40"/>
        <v>5.7692307692307683</v>
      </c>
      <c r="H2332" s="24">
        <v>5769.2307692307686</v>
      </c>
      <c r="I2332">
        <v>2021</v>
      </c>
    </row>
    <row r="2333" spans="1:9">
      <c r="A2333" s="3">
        <v>220053</v>
      </c>
      <c r="B2333" t="s">
        <v>2017</v>
      </c>
      <c r="C2333" t="s">
        <v>313</v>
      </c>
      <c r="D2333" t="s">
        <v>61</v>
      </c>
      <c r="E2333" t="s">
        <v>330</v>
      </c>
      <c r="F2333" t="s">
        <v>3416</v>
      </c>
      <c r="G2333" s="24">
        <f t="shared" si="40"/>
        <v>5.7754000000000003</v>
      </c>
      <c r="H2333" s="24">
        <v>5775.4000000000005</v>
      </c>
      <c r="I2333">
        <v>2021</v>
      </c>
    </row>
    <row r="2334" spans="1:9">
      <c r="A2334" s="3">
        <v>167482</v>
      </c>
      <c r="B2334" t="s">
        <v>2539</v>
      </c>
      <c r="C2334" t="s">
        <v>313</v>
      </c>
      <c r="D2334" t="s">
        <v>260</v>
      </c>
      <c r="E2334" t="s">
        <v>330</v>
      </c>
      <c r="F2334" t="s">
        <v>3416</v>
      </c>
      <c r="G2334" s="24">
        <f t="shared" si="40"/>
        <v>5.847999999999999</v>
      </c>
      <c r="H2334" s="24">
        <v>5847.9999999999991</v>
      </c>
      <c r="I2334">
        <v>2021</v>
      </c>
    </row>
    <row r="2335" spans="1:9">
      <c r="A2335" s="3">
        <v>167592</v>
      </c>
      <c r="B2335" t="s">
        <v>2539</v>
      </c>
      <c r="C2335" t="s">
        <v>313</v>
      </c>
      <c r="D2335" t="s">
        <v>260</v>
      </c>
      <c r="E2335" t="s">
        <v>330</v>
      </c>
      <c r="F2335" t="s">
        <v>3416</v>
      </c>
      <c r="G2335" s="24">
        <f t="shared" si="40"/>
        <v>5.847999999999999</v>
      </c>
      <c r="H2335" s="24">
        <v>5847.9999999999991</v>
      </c>
      <c r="I2335">
        <v>2021</v>
      </c>
    </row>
    <row r="2336" spans="1:9">
      <c r="A2336" s="3">
        <v>170384</v>
      </c>
      <c r="B2336" t="s">
        <v>2539</v>
      </c>
      <c r="C2336" t="s">
        <v>313</v>
      </c>
      <c r="D2336" t="s">
        <v>260</v>
      </c>
      <c r="E2336" t="s">
        <v>330</v>
      </c>
      <c r="F2336" t="s">
        <v>3416</v>
      </c>
      <c r="G2336" s="24">
        <f t="shared" si="40"/>
        <v>5.847999999999999</v>
      </c>
      <c r="H2336" s="24">
        <v>5847.9999999999991</v>
      </c>
      <c r="I2336">
        <v>2021</v>
      </c>
    </row>
    <row r="2337" spans="1:9">
      <c r="A2337" s="3">
        <v>366541</v>
      </c>
      <c r="B2337" t="s">
        <v>1406</v>
      </c>
      <c r="C2337" t="s">
        <v>313</v>
      </c>
      <c r="D2337" t="s">
        <v>2700</v>
      </c>
      <c r="E2337" t="s">
        <v>330</v>
      </c>
      <c r="F2337" t="s">
        <v>3497</v>
      </c>
      <c r="G2337" s="24">
        <f t="shared" si="40"/>
        <v>4.823076923076923E-3</v>
      </c>
      <c r="H2337" s="24">
        <v>4.8230769230769228</v>
      </c>
      <c r="I2337">
        <v>2022</v>
      </c>
    </row>
    <row r="2338" spans="1:9">
      <c r="A2338" s="3">
        <v>475090</v>
      </c>
      <c r="B2338" t="s">
        <v>981</v>
      </c>
      <c r="C2338" t="s">
        <v>313</v>
      </c>
      <c r="D2338" t="s">
        <v>2700</v>
      </c>
      <c r="E2338" t="s">
        <v>330</v>
      </c>
      <c r="F2338" t="s">
        <v>3095</v>
      </c>
      <c r="G2338" s="24">
        <f t="shared" si="40"/>
        <v>5.8461538461538455E-3</v>
      </c>
      <c r="H2338" s="24">
        <v>5.8461538461538458</v>
      </c>
      <c r="I2338">
        <v>2022</v>
      </c>
    </row>
    <row r="2339" spans="1:9">
      <c r="A2339" s="3">
        <v>488341</v>
      </c>
      <c r="B2339" t="s">
        <v>982</v>
      </c>
      <c r="C2339" t="s">
        <v>313</v>
      </c>
      <c r="D2339" t="s">
        <v>2700</v>
      </c>
      <c r="E2339" t="s">
        <v>330</v>
      </c>
      <c r="F2339" t="s">
        <v>3497</v>
      </c>
      <c r="G2339" s="24">
        <f t="shared" si="40"/>
        <v>6.6461538461538468E-3</v>
      </c>
      <c r="H2339" s="24">
        <v>6.6461538461538465</v>
      </c>
      <c r="I2339">
        <v>2022</v>
      </c>
    </row>
    <row r="2340" spans="1:9">
      <c r="A2340" s="3">
        <v>378213</v>
      </c>
      <c r="B2340" t="s">
        <v>981</v>
      </c>
      <c r="C2340" t="s">
        <v>313</v>
      </c>
      <c r="D2340" t="s">
        <v>2700</v>
      </c>
      <c r="E2340" t="s">
        <v>330</v>
      </c>
      <c r="F2340" t="s">
        <v>3095</v>
      </c>
      <c r="G2340" s="24">
        <f t="shared" si="40"/>
        <v>8.5384615384615382E-3</v>
      </c>
      <c r="H2340" s="24">
        <v>8.5384615384615383</v>
      </c>
      <c r="I2340">
        <v>2022</v>
      </c>
    </row>
    <row r="2341" spans="1:9">
      <c r="A2341" s="3">
        <v>512087</v>
      </c>
      <c r="B2341" t="s">
        <v>981</v>
      </c>
      <c r="C2341" t="s">
        <v>313</v>
      </c>
      <c r="D2341" t="s">
        <v>2700</v>
      </c>
      <c r="E2341" t="s">
        <v>330</v>
      </c>
      <c r="F2341" t="s">
        <v>3095</v>
      </c>
      <c r="G2341" s="24">
        <f t="shared" si="40"/>
        <v>8.9230769230769242E-3</v>
      </c>
      <c r="H2341" s="24">
        <v>8.9230769230769234</v>
      </c>
      <c r="I2341">
        <v>2022</v>
      </c>
    </row>
    <row r="2342" spans="1:9">
      <c r="A2342" s="3">
        <v>344646</v>
      </c>
      <c r="B2342" t="s">
        <v>981</v>
      </c>
      <c r="C2342" t="s">
        <v>313</v>
      </c>
      <c r="D2342" t="s">
        <v>2700</v>
      </c>
      <c r="E2342" t="s">
        <v>330</v>
      </c>
      <c r="F2342" t="s">
        <v>3225</v>
      </c>
      <c r="G2342" s="24">
        <f t="shared" si="40"/>
        <v>8.9999999999999993E-3</v>
      </c>
      <c r="H2342" s="24">
        <v>9</v>
      </c>
      <c r="I2342">
        <v>2022</v>
      </c>
    </row>
    <row r="2343" spans="1:9">
      <c r="A2343" s="3">
        <v>248881</v>
      </c>
      <c r="B2343" t="s">
        <v>981</v>
      </c>
      <c r="C2343" t="s">
        <v>313</v>
      </c>
      <c r="D2343" t="s">
        <v>2700</v>
      </c>
      <c r="E2343" t="s">
        <v>330</v>
      </c>
      <c r="F2343" t="s">
        <v>3333</v>
      </c>
      <c r="G2343" s="24">
        <f t="shared" si="40"/>
        <v>1.2153846153846154E-2</v>
      </c>
      <c r="H2343" s="24">
        <v>12.153846153846153</v>
      </c>
      <c r="I2343">
        <v>2022</v>
      </c>
    </row>
    <row r="2344" spans="1:9">
      <c r="A2344" s="3">
        <v>166419</v>
      </c>
      <c r="B2344" t="s">
        <v>1773</v>
      </c>
      <c r="C2344" t="s">
        <v>313</v>
      </c>
      <c r="D2344" t="s">
        <v>2700</v>
      </c>
      <c r="E2344" t="s">
        <v>330</v>
      </c>
      <c r="F2344" t="s">
        <v>3325</v>
      </c>
      <c r="G2344" s="24">
        <f t="shared" si="40"/>
        <v>1.2307692307692306E-2</v>
      </c>
      <c r="H2344" s="24">
        <v>12.307692307692307</v>
      </c>
      <c r="I2344">
        <v>2022</v>
      </c>
    </row>
    <row r="2345" spans="1:9">
      <c r="A2345" s="3">
        <v>475415</v>
      </c>
      <c r="B2345" t="s">
        <v>981</v>
      </c>
      <c r="C2345" t="s">
        <v>313</v>
      </c>
      <c r="D2345" t="s">
        <v>2700</v>
      </c>
      <c r="E2345" t="s">
        <v>330</v>
      </c>
      <c r="F2345" t="s">
        <v>3095</v>
      </c>
      <c r="G2345" s="24">
        <f t="shared" si="40"/>
        <v>1.2923076923076923E-2</v>
      </c>
      <c r="H2345" s="24">
        <v>12.923076923076923</v>
      </c>
      <c r="I2345">
        <v>2022</v>
      </c>
    </row>
    <row r="2346" spans="1:9">
      <c r="A2346" s="3">
        <v>236196</v>
      </c>
      <c r="B2346" t="s">
        <v>1406</v>
      </c>
      <c r="C2346" t="s">
        <v>313</v>
      </c>
      <c r="D2346" t="s">
        <v>2700</v>
      </c>
      <c r="E2346" t="s">
        <v>330</v>
      </c>
      <c r="F2346" t="s">
        <v>3497</v>
      </c>
      <c r="G2346" s="24">
        <f t="shared" si="40"/>
        <v>1.3999999999999999E-2</v>
      </c>
      <c r="H2346" s="24">
        <v>13.999999999999998</v>
      </c>
      <c r="I2346">
        <v>2022</v>
      </c>
    </row>
    <row r="2347" spans="1:9">
      <c r="A2347" s="3">
        <v>288014</v>
      </c>
      <c r="B2347" t="s">
        <v>982</v>
      </c>
      <c r="C2347" t="s">
        <v>313</v>
      </c>
      <c r="D2347" t="s">
        <v>2700</v>
      </c>
      <c r="E2347" t="s">
        <v>330</v>
      </c>
      <c r="F2347" t="s">
        <v>3094</v>
      </c>
      <c r="G2347" s="24">
        <f t="shared" si="40"/>
        <v>1.4676923076923075E-2</v>
      </c>
      <c r="H2347" s="24">
        <v>14.676923076923075</v>
      </c>
      <c r="I2347">
        <v>2022</v>
      </c>
    </row>
    <row r="2348" spans="1:9">
      <c r="A2348" s="3">
        <v>354190</v>
      </c>
      <c r="B2348" t="s">
        <v>981</v>
      </c>
      <c r="C2348" t="s">
        <v>313</v>
      </c>
      <c r="D2348" t="s">
        <v>2700</v>
      </c>
      <c r="E2348" t="s">
        <v>330</v>
      </c>
      <c r="F2348" t="s">
        <v>3095</v>
      </c>
      <c r="G2348" s="24">
        <f t="shared" si="40"/>
        <v>1.5384615384615384E-2</v>
      </c>
      <c r="H2348" s="24">
        <v>15.384615384615383</v>
      </c>
      <c r="I2348">
        <v>2022</v>
      </c>
    </row>
    <row r="2349" spans="1:9">
      <c r="A2349" s="3">
        <v>425084</v>
      </c>
      <c r="B2349" t="s">
        <v>1539</v>
      </c>
      <c r="C2349" t="s">
        <v>313</v>
      </c>
      <c r="D2349" t="s">
        <v>2700</v>
      </c>
      <c r="E2349" t="s">
        <v>330</v>
      </c>
      <c r="F2349" t="s">
        <v>3494</v>
      </c>
      <c r="G2349" s="24">
        <f t="shared" si="40"/>
        <v>1.7307692307692305E-2</v>
      </c>
      <c r="H2349" s="24">
        <v>17.307692307692307</v>
      </c>
      <c r="I2349">
        <v>2022</v>
      </c>
    </row>
    <row r="2350" spans="1:9">
      <c r="A2350" s="3">
        <v>365605</v>
      </c>
      <c r="B2350" t="s">
        <v>1406</v>
      </c>
      <c r="C2350" t="s">
        <v>313</v>
      </c>
      <c r="D2350" t="s">
        <v>2700</v>
      </c>
      <c r="E2350" t="s">
        <v>330</v>
      </c>
      <c r="F2350" t="s">
        <v>3094</v>
      </c>
      <c r="G2350" s="24">
        <f t="shared" si="40"/>
        <v>1.7538461538461541E-2</v>
      </c>
      <c r="H2350" s="24">
        <v>17.53846153846154</v>
      </c>
      <c r="I2350">
        <v>2022</v>
      </c>
    </row>
    <row r="2351" spans="1:9">
      <c r="A2351" s="3">
        <v>344667</v>
      </c>
      <c r="B2351" t="s">
        <v>981</v>
      </c>
      <c r="C2351" t="s">
        <v>313</v>
      </c>
      <c r="D2351" t="s">
        <v>2700</v>
      </c>
      <c r="E2351" t="s">
        <v>330</v>
      </c>
      <c r="F2351" t="s">
        <v>3225</v>
      </c>
      <c r="G2351" s="24">
        <f t="shared" si="40"/>
        <v>1.7999999999999999E-2</v>
      </c>
      <c r="H2351" s="24">
        <v>18</v>
      </c>
      <c r="I2351">
        <v>2022</v>
      </c>
    </row>
    <row r="2352" spans="1:9">
      <c r="A2352" s="3">
        <v>236501</v>
      </c>
      <c r="B2352" t="s">
        <v>981</v>
      </c>
      <c r="C2352" t="s">
        <v>313</v>
      </c>
      <c r="D2352" t="s">
        <v>2700</v>
      </c>
      <c r="E2352" t="s">
        <v>330</v>
      </c>
      <c r="F2352" t="s">
        <v>3497</v>
      </c>
      <c r="G2352" s="24">
        <f t="shared" si="40"/>
        <v>0.02</v>
      </c>
      <c r="H2352" s="24">
        <v>20</v>
      </c>
      <c r="I2352">
        <v>2022</v>
      </c>
    </row>
    <row r="2353" spans="1:9">
      <c r="A2353" s="3">
        <v>264064</v>
      </c>
      <c r="B2353" t="s">
        <v>981</v>
      </c>
      <c r="C2353" t="s">
        <v>313</v>
      </c>
      <c r="D2353" t="s">
        <v>2700</v>
      </c>
      <c r="E2353" t="s">
        <v>330</v>
      </c>
      <c r="F2353" t="s">
        <v>3332</v>
      </c>
      <c r="G2353" s="24">
        <f t="shared" si="40"/>
        <v>2.0307692307692308E-2</v>
      </c>
      <c r="H2353" s="24">
        <v>20.307692307692307</v>
      </c>
      <c r="I2353">
        <v>2022</v>
      </c>
    </row>
    <row r="2354" spans="1:9">
      <c r="A2354" s="3">
        <v>287808</v>
      </c>
      <c r="B2354" t="s">
        <v>982</v>
      </c>
      <c r="C2354" t="s">
        <v>313</v>
      </c>
      <c r="D2354" t="s">
        <v>2700</v>
      </c>
      <c r="E2354" t="s">
        <v>330</v>
      </c>
      <c r="F2354" t="s">
        <v>3094</v>
      </c>
      <c r="G2354" s="24">
        <f t="shared" si="40"/>
        <v>2.0492307692307692E-2</v>
      </c>
      <c r="H2354" s="24">
        <v>20.492307692307691</v>
      </c>
      <c r="I2354">
        <v>2022</v>
      </c>
    </row>
    <row r="2355" spans="1:9">
      <c r="A2355" s="3">
        <v>217607</v>
      </c>
      <c r="B2355" t="s">
        <v>982</v>
      </c>
      <c r="C2355" t="s">
        <v>313</v>
      </c>
      <c r="D2355" t="s">
        <v>2700</v>
      </c>
      <c r="E2355" t="s">
        <v>330</v>
      </c>
      <c r="F2355" t="s">
        <v>3094</v>
      </c>
      <c r="G2355" s="24">
        <f t="shared" si="40"/>
        <v>2.073076923076923E-2</v>
      </c>
      <c r="H2355" s="24">
        <v>20.73076923076923</v>
      </c>
      <c r="I2355">
        <v>2022</v>
      </c>
    </row>
    <row r="2356" spans="1:9">
      <c r="A2356" s="3">
        <v>288034</v>
      </c>
      <c r="B2356" t="s">
        <v>982</v>
      </c>
      <c r="C2356" t="s">
        <v>313</v>
      </c>
      <c r="D2356" t="s">
        <v>2700</v>
      </c>
      <c r="E2356" t="s">
        <v>330</v>
      </c>
      <c r="F2356" t="s">
        <v>3094</v>
      </c>
      <c r="G2356" s="24">
        <f t="shared" si="40"/>
        <v>2.0769230769230769E-2</v>
      </c>
      <c r="H2356" s="24">
        <v>20.76923076923077</v>
      </c>
      <c r="I2356">
        <v>2022</v>
      </c>
    </row>
    <row r="2357" spans="1:9">
      <c r="A2357" s="3">
        <v>344539</v>
      </c>
      <c r="B2357" t="s">
        <v>981</v>
      </c>
      <c r="C2357" t="s">
        <v>313</v>
      </c>
      <c r="D2357" t="s">
        <v>2700</v>
      </c>
      <c r="E2357" t="s">
        <v>330</v>
      </c>
      <c r="F2357" t="s">
        <v>3225</v>
      </c>
      <c r="G2357" s="24">
        <f t="shared" si="40"/>
        <v>2.1000000000000001E-2</v>
      </c>
      <c r="H2357" s="24">
        <v>21</v>
      </c>
      <c r="I2357">
        <v>2022</v>
      </c>
    </row>
    <row r="2358" spans="1:9">
      <c r="A2358" s="3">
        <v>344634</v>
      </c>
      <c r="B2358" t="s">
        <v>981</v>
      </c>
      <c r="C2358" t="s">
        <v>313</v>
      </c>
      <c r="D2358" t="s">
        <v>2700</v>
      </c>
      <c r="E2358" t="s">
        <v>330</v>
      </c>
      <c r="F2358" t="s">
        <v>3225</v>
      </c>
      <c r="G2358" s="24">
        <f t="shared" si="40"/>
        <v>2.1746153846153846E-2</v>
      </c>
      <c r="H2358" s="24">
        <v>21.746153846153845</v>
      </c>
      <c r="I2358">
        <v>2022</v>
      </c>
    </row>
    <row r="2359" spans="1:9">
      <c r="A2359" s="3">
        <v>344627</v>
      </c>
      <c r="B2359" t="s">
        <v>981</v>
      </c>
      <c r="C2359" t="s">
        <v>313</v>
      </c>
      <c r="D2359" t="s">
        <v>2700</v>
      </c>
      <c r="E2359" t="s">
        <v>330</v>
      </c>
      <c r="F2359" t="s">
        <v>3225</v>
      </c>
      <c r="G2359" s="24">
        <f t="shared" si="40"/>
        <v>2.2499999999999999E-2</v>
      </c>
      <c r="H2359" s="24">
        <v>22.5</v>
      </c>
      <c r="I2359">
        <v>2022</v>
      </c>
    </row>
    <row r="2360" spans="1:9">
      <c r="A2360" s="3">
        <v>344635</v>
      </c>
      <c r="B2360" t="s">
        <v>981</v>
      </c>
      <c r="C2360" t="s">
        <v>313</v>
      </c>
      <c r="D2360" t="s">
        <v>2700</v>
      </c>
      <c r="E2360" t="s">
        <v>330</v>
      </c>
      <c r="F2360" t="s">
        <v>3225</v>
      </c>
      <c r="G2360" s="24">
        <f t="shared" si="40"/>
        <v>2.2746153846153847E-2</v>
      </c>
      <c r="H2360" s="24">
        <v>22.746153846153845</v>
      </c>
      <c r="I2360">
        <v>2022</v>
      </c>
    </row>
    <row r="2361" spans="1:9">
      <c r="A2361" s="3">
        <v>344544</v>
      </c>
      <c r="B2361" t="s">
        <v>981</v>
      </c>
      <c r="C2361" t="s">
        <v>313</v>
      </c>
      <c r="D2361" t="s">
        <v>2700</v>
      </c>
      <c r="E2361" t="s">
        <v>330</v>
      </c>
      <c r="F2361" t="s">
        <v>3225</v>
      </c>
      <c r="G2361" s="24">
        <f t="shared" si="40"/>
        <v>2.2999999999999996E-2</v>
      </c>
      <c r="H2361" s="24">
        <v>22.999999999999996</v>
      </c>
      <c r="I2361">
        <v>2022</v>
      </c>
    </row>
    <row r="2362" spans="1:9">
      <c r="A2362" s="3">
        <v>344629</v>
      </c>
      <c r="B2362" t="s">
        <v>981</v>
      </c>
      <c r="C2362" t="s">
        <v>313</v>
      </c>
      <c r="D2362" t="s">
        <v>2700</v>
      </c>
      <c r="E2362" t="s">
        <v>330</v>
      </c>
      <c r="F2362" t="s">
        <v>3225</v>
      </c>
      <c r="G2362" s="24">
        <f t="shared" si="40"/>
        <v>2.3246153846153847E-2</v>
      </c>
      <c r="H2362" s="24">
        <v>23.246153846153845</v>
      </c>
      <c r="I2362">
        <v>2022</v>
      </c>
    </row>
    <row r="2363" spans="1:9">
      <c r="A2363" s="3">
        <v>344621</v>
      </c>
      <c r="B2363" t="s">
        <v>981</v>
      </c>
      <c r="C2363" t="s">
        <v>313</v>
      </c>
      <c r="D2363" t="s">
        <v>2700</v>
      </c>
      <c r="E2363" t="s">
        <v>330</v>
      </c>
      <c r="F2363" t="s">
        <v>3225</v>
      </c>
      <c r="G2363" s="24">
        <f t="shared" ref="G2363:G2426" si="41">H2363/1000</f>
        <v>2.35E-2</v>
      </c>
      <c r="H2363" s="24">
        <v>23.5</v>
      </c>
      <c r="I2363">
        <v>2022</v>
      </c>
    </row>
    <row r="2364" spans="1:9">
      <c r="A2364" s="3">
        <v>288024</v>
      </c>
      <c r="B2364" t="s">
        <v>982</v>
      </c>
      <c r="C2364" t="s">
        <v>313</v>
      </c>
      <c r="D2364" t="s">
        <v>2700</v>
      </c>
      <c r="E2364" t="s">
        <v>330</v>
      </c>
      <c r="F2364" t="s">
        <v>3094</v>
      </c>
      <c r="G2364" s="24">
        <f t="shared" si="41"/>
        <v>2.6861538461538461E-2</v>
      </c>
      <c r="H2364" s="24">
        <v>26.861538461538462</v>
      </c>
      <c r="I2364">
        <v>2022</v>
      </c>
    </row>
    <row r="2365" spans="1:9">
      <c r="A2365" s="3">
        <v>344661</v>
      </c>
      <c r="B2365" t="s">
        <v>981</v>
      </c>
      <c r="C2365" t="s">
        <v>313</v>
      </c>
      <c r="D2365" t="s">
        <v>2700</v>
      </c>
      <c r="E2365" t="s">
        <v>330</v>
      </c>
      <c r="F2365" t="s">
        <v>3225</v>
      </c>
      <c r="G2365" s="24">
        <f t="shared" si="41"/>
        <v>2.75E-2</v>
      </c>
      <c r="H2365" s="24">
        <v>27.5</v>
      </c>
      <c r="I2365">
        <v>2022</v>
      </c>
    </row>
    <row r="2366" spans="1:9">
      <c r="A2366" s="3">
        <v>344654</v>
      </c>
      <c r="B2366" t="s">
        <v>981</v>
      </c>
      <c r="C2366" t="s">
        <v>313</v>
      </c>
      <c r="D2366" t="s">
        <v>2700</v>
      </c>
      <c r="E2366" t="s">
        <v>330</v>
      </c>
      <c r="F2366" t="s">
        <v>3225</v>
      </c>
      <c r="G2366" s="24">
        <f t="shared" si="41"/>
        <v>2.7746153846153844E-2</v>
      </c>
      <c r="H2366" s="24">
        <v>27.746153846153845</v>
      </c>
      <c r="I2366">
        <v>2022</v>
      </c>
    </row>
    <row r="2367" spans="1:9">
      <c r="A2367" s="3">
        <v>288015</v>
      </c>
      <c r="B2367" t="s">
        <v>982</v>
      </c>
      <c r="C2367" t="s">
        <v>313</v>
      </c>
      <c r="D2367" t="s">
        <v>2700</v>
      </c>
      <c r="E2367" t="s">
        <v>330</v>
      </c>
      <c r="F2367" t="s">
        <v>3094</v>
      </c>
      <c r="G2367" s="24">
        <f t="shared" si="41"/>
        <v>2.9353846153846151E-2</v>
      </c>
      <c r="H2367" s="24">
        <v>29.353846153846149</v>
      </c>
      <c r="I2367">
        <v>2022</v>
      </c>
    </row>
    <row r="2368" spans="1:9">
      <c r="A2368" s="3">
        <v>301506</v>
      </c>
      <c r="B2368" t="s">
        <v>982</v>
      </c>
      <c r="C2368" t="s">
        <v>313</v>
      </c>
      <c r="D2368" t="s">
        <v>2700</v>
      </c>
      <c r="E2368" t="s">
        <v>330</v>
      </c>
      <c r="F2368" t="s">
        <v>3414</v>
      </c>
      <c r="G2368" s="24">
        <f t="shared" si="41"/>
        <v>3.1984615384615382E-2</v>
      </c>
      <c r="H2368" s="24">
        <v>31.984615384615381</v>
      </c>
      <c r="I2368">
        <v>2022</v>
      </c>
    </row>
    <row r="2369" spans="1:9">
      <c r="A2369" s="3">
        <v>271587</v>
      </c>
      <c r="B2369" t="s">
        <v>2100</v>
      </c>
      <c r="C2369" t="s">
        <v>313</v>
      </c>
      <c r="D2369" t="s">
        <v>2700</v>
      </c>
      <c r="E2369" t="s">
        <v>330</v>
      </c>
      <c r="F2369" t="s">
        <v>3415</v>
      </c>
      <c r="G2369" s="24">
        <f t="shared" si="41"/>
        <v>3.2000000000000001E-2</v>
      </c>
      <c r="H2369" s="24">
        <v>32</v>
      </c>
      <c r="I2369">
        <v>2022</v>
      </c>
    </row>
    <row r="2370" spans="1:9">
      <c r="A2370" s="3">
        <v>265185</v>
      </c>
      <c r="B2370" t="s">
        <v>981</v>
      </c>
      <c r="C2370" t="s">
        <v>313</v>
      </c>
      <c r="D2370" t="s">
        <v>2700</v>
      </c>
      <c r="E2370" t="s">
        <v>330</v>
      </c>
      <c r="F2370" t="s">
        <v>3332</v>
      </c>
      <c r="G2370" s="24">
        <f t="shared" si="41"/>
        <v>3.2492307692307688E-2</v>
      </c>
      <c r="H2370" s="24">
        <v>32.492307692307691</v>
      </c>
      <c r="I2370">
        <v>2022</v>
      </c>
    </row>
    <row r="2371" spans="1:9">
      <c r="A2371" s="3">
        <v>209769</v>
      </c>
      <c r="B2371" t="s">
        <v>981</v>
      </c>
      <c r="C2371" t="s">
        <v>313</v>
      </c>
      <c r="D2371" t="s">
        <v>2700</v>
      </c>
      <c r="E2371" t="s">
        <v>330</v>
      </c>
      <c r="F2371" t="s">
        <v>3494</v>
      </c>
      <c r="G2371" s="24">
        <f t="shared" si="41"/>
        <v>3.5400000000000001E-2</v>
      </c>
      <c r="H2371" s="24">
        <v>35.4</v>
      </c>
      <c r="I2371">
        <v>2022</v>
      </c>
    </row>
    <row r="2372" spans="1:9">
      <c r="A2372" s="3">
        <v>209801</v>
      </c>
      <c r="B2372" t="s">
        <v>981</v>
      </c>
      <c r="C2372" t="s">
        <v>313</v>
      </c>
      <c r="D2372" t="s">
        <v>2700</v>
      </c>
      <c r="E2372" t="s">
        <v>330</v>
      </c>
      <c r="F2372" t="s">
        <v>3494</v>
      </c>
      <c r="G2372" s="24">
        <f t="shared" si="41"/>
        <v>3.5400000000000001E-2</v>
      </c>
      <c r="H2372" s="24">
        <v>35.4</v>
      </c>
      <c r="I2372">
        <v>2022</v>
      </c>
    </row>
    <row r="2373" spans="1:9">
      <c r="A2373" s="3">
        <v>344115</v>
      </c>
      <c r="B2373" t="s">
        <v>981</v>
      </c>
      <c r="C2373" t="s">
        <v>313</v>
      </c>
      <c r="D2373" t="s">
        <v>2700</v>
      </c>
      <c r="E2373" t="s">
        <v>330</v>
      </c>
      <c r="F2373" t="s">
        <v>3095</v>
      </c>
      <c r="G2373" s="24">
        <f t="shared" si="41"/>
        <v>3.7030769230769228E-2</v>
      </c>
      <c r="H2373" s="24">
        <v>37.030769230769231</v>
      </c>
      <c r="I2373">
        <v>2022</v>
      </c>
    </row>
    <row r="2374" spans="1:9">
      <c r="A2374" s="3">
        <v>286446</v>
      </c>
      <c r="B2374" t="s">
        <v>981</v>
      </c>
      <c r="C2374" t="s">
        <v>313</v>
      </c>
      <c r="D2374" t="s">
        <v>2700</v>
      </c>
      <c r="E2374" t="s">
        <v>330</v>
      </c>
      <c r="F2374" t="s">
        <v>3094</v>
      </c>
      <c r="G2374" s="24">
        <f t="shared" si="41"/>
        <v>3.7415384615384614E-2</v>
      </c>
      <c r="H2374" s="24">
        <v>37.415384615384617</v>
      </c>
      <c r="I2374">
        <v>2022</v>
      </c>
    </row>
    <row r="2375" spans="1:9">
      <c r="A2375" s="3">
        <v>311747</v>
      </c>
      <c r="B2375" t="s">
        <v>1406</v>
      </c>
      <c r="C2375" t="s">
        <v>313</v>
      </c>
      <c r="D2375" t="s">
        <v>2700</v>
      </c>
      <c r="E2375" t="s">
        <v>330</v>
      </c>
      <c r="F2375" t="s">
        <v>3094</v>
      </c>
      <c r="G2375" s="24">
        <f t="shared" si="41"/>
        <v>3.8369230769230767E-2</v>
      </c>
      <c r="H2375" s="24">
        <v>38.369230769230768</v>
      </c>
      <c r="I2375">
        <v>2022</v>
      </c>
    </row>
    <row r="2376" spans="1:9">
      <c r="A2376" s="3">
        <v>302029</v>
      </c>
      <c r="B2376" t="s">
        <v>982</v>
      </c>
      <c r="C2376" t="s">
        <v>313</v>
      </c>
      <c r="D2376" t="s">
        <v>2700</v>
      </c>
      <c r="E2376" t="s">
        <v>330</v>
      </c>
      <c r="F2376" t="s">
        <v>3414</v>
      </c>
      <c r="G2376" s="24">
        <f t="shared" si="41"/>
        <v>4.0707692307692306E-2</v>
      </c>
      <c r="H2376" s="24">
        <v>40.707692307692305</v>
      </c>
      <c r="I2376">
        <v>2022</v>
      </c>
    </row>
    <row r="2377" spans="1:9">
      <c r="A2377" s="3">
        <v>247662</v>
      </c>
      <c r="B2377" t="s">
        <v>1406</v>
      </c>
      <c r="C2377" t="s">
        <v>313</v>
      </c>
      <c r="D2377" t="s">
        <v>2700</v>
      </c>
      <c r="E2377" t="s">
        <v>330</v>
      </c>
      <c r="F2377" t="s">
        <v>3494</v>
      </c>
      <c r="G2377" s="24">
        <f t="shared" si="41"/>
        <v>4.2299999999999997E-2</v>
      </c>
      <c r="H2377" s="24">
        <v>42.3</v>
      </c>
      <c r="I2377">
        <v>2022</v>
      </c>
    </row>
    <row r="2378" spans="1:9">
      <c r="A2378" s="3">
        <v>234901</v>
      </c>
      <c r="B2378" t="s">
        <v>982</v>
      </c>
      <c r="C2378" t="s">
        <v>313</v>
      </c>
      <c r="D2378" t="s">
        <v>2700</v>
      </c>
      <c r="E2378" t="s">
        <v>330</v>
      </c>
      <c r="F2378" t="s">
        <v>3094</v>
      </c>
      <c r="G2378" s="24">
        <f t="shared" si="41"/>
        <v>4.3807692307692304E-2</v>
      </c>
      <c r="H2378" s="24">
        <v>43.807692307692307</v>
      </c>
      <c r="I2378">
        <v>2022</v>
      </c>
    </row>
    <row r="2379" spans="1:9">
      <c r="A2379" s="3">
        <v>359945</v>
      </c>
      <c r="B2379" t="s">
        <v>2707</v>
      </c>
      <c r="C2379" t="s">
        <v>313</v>
      </c>
      <c r="D2379" t="s">
        <v>2700</v>
      </c>
      <c r="E2379" t="s">
        <v>330</v>
      </c>
      <c r="F2379" t="s">
        <v>3095</v>
      </c>
      <c r="G2379" s="24">
        <f t="shared" si="41"/>
        <v>4.5769230769230763E-2</v>
      </c>
      <c r="H2379" s="24">
        <v>45.769230769230766</v>
      </c>
      <c r="I2379">
        <v>2022</v>
      </c>
    </row>
    <row r="2380" spans="1:9">
      <c r="A2380" s="3">
        <v>234783</v>
      </c>
      <c r="B2380" t="s">
        <v>2707</v>
      </c>
      <c r="C2380" t="s">
        <v>313</v>
      </c>
      <c r="D2380" t="s">
        <v>2700</v>
      </c>
      <c r="E2380" t="s">
        <v>330</v>
      </c>
      <c r="F2380" t="s">
        <v>3094</v>
      </c>
      <c r="G2380" s="24">
        <f t="shared" si="41"/>
        <v>4.5769230769230763E-2</v>
      </c>
      <c r="H2380" s="24">
        <v>45.769230769230766</v>
      </c>
      <c r="I2380">
        <v>2022</v>
      </c>
    </row>
    <row r="2381" spans="1:9">
      <c r="A2381" s="3">
        <v>342496</v>
      </c>
      <c r="B2381" t="s">
        <v>1406</v>
      </c>
      <c r="C2381" t="s">
        <v>313</v>
      </c>
      <c r="D2381" t="s">
        <v>2700</v>
      </c>
      <c r="E2381" t="s">
        <v>330</v>
      </c>
      <c r="F2381" t="s">
        <v>3094</v>
      </c>
      <c r="G2381" s="24">
        <f t="shared" si="41"/>
        <v>4.9753846153846155E-2</v>
      </c>
      <c r="H2381" s="24">
        <v>49.753846153846155</v>
      </c>
      <c r="I2381">
        <v>2022</v>
      </c>
    </row>
    <row r="2382" spans="1:9">
      <c r="A2382" s="3">
        <v>277482</v>
      </c>
      <c r="B2382" t="s">
        <v>2097</v>
      </c>
      <c r="C2382" t="s">
        <v>313</v>
      </c>
      <c r="D2382" t="s">
        <v>2700</v>
      </c>
      <c r="E2382" t="s">
        <v>330</v>
      </c>
      <c r="F2382" t="s">
        <v>3327</v>
      </c>
      <c r="G2382" s="24">
        <f t="shared" si="41"/>
        <v>5.0461538461538454E-2</v>
      </c>
      <c r="H2382" s="24">
        <v>50.461538461538453</v>
      </c>
      <c r="I2382">
        <v>2022</v>
      </c>
    </row>
    <row r="2383" spans="1:9">
      <c r="A2383" s="3">
        <v>321000</v>
      </c>
      <c r="B2383" t="s">
        <v>982</v>
      </c>
      <c r="C2383" t="s">
        <v>313</v>
      </c>
      <c r="D2383" t="s">
        <v>2700</v>
      </c>
      <c r="E2383" t="s">
        <v>330</v>
      </c>
      <c r="F2383" t="s">
        <v>3377</v>
      </c>
      <c r="G2383" s="24">
        <f t="shared" si="41"/>
        <v>5.2338461538461542E-2</v>
      </c>
      <c r="H2383" s="24">
        <v>52.338461538461544</v>
      </c>
      <c r="I2383">
        <v>2022</v>
      </c>
    </row>
    <row r="2384" spans="1:9">
      <c r="A2384" s="3">
        <v>236039</v>
      </c>
      <c r="B2384" t="s">
        <v>1406</v>
      </c>
      <c r="C2384" t="s">
        <v>313</v>
      </c>
      <c r="D2384" t="s">
        <v>2700</v>
      </c>
      <c r="E2384" t="s">
        <v>330</v>
      </c>
      <c r="F2384" t="s">
        <v>3094</v>
      </c>
      <c r="G2384" s="24">
        <f t="shared" si="41"/>
        <v>5.3615384615384613E-2</v>
      </c>
      <c r="H2384" s="24">
        <v>53.615384615384613</v>
      </c>
      <c r="I2384">
        <v>2022</v>
      </c>
    </row>
    <row r="2385" spans="1:9">
      <c r="A2385" s="3">
        <v>241403</v>
      </c>
      <c r="B2385" t="s">
        <v>2110</v>
      </c>
      <c r="C2385" t="s">
        <v>313</v>
      </c>
      <c r="D2385" t="s">
        <v>2700</v>
      </c>
      <c r="E2385" t="s">
        <v>330</v>
      </c>
      <c r="F2385" t="s">
        <v>3109</v>
      </c>
      <c r="G2385" s="24">
        <f t="shared" si="41"/>
        <v>5.689230769230768E-2</v>
      </c>
      <c r="H2385" s="24">
        <v>56.892307692307682</v>
      </c>
      <c r="I2385">
        <v>2022</v>
      </c>
    </row>
    <row r="2386" spans="1:9">
      <c r="A2386" s="3">
        <v>470989</v>
      </c>
      <c r="B2386" t="s">
        <v>982</v>
      </c>
      <c r="C2386" t="s">
        <v>313</v>
      </c>
      <c r="D2386" t="s">
        <v>2700</v>
      </c>
      <c r="E2386" t="s">
        <v>330</v>
      </c>
      <c r="F2386" t="s">
        <v>3499</v>
      </c>
      <c r="G2386" s="24">
        <f t="shared" si="41"/>
        <v>5.7184615384615382E-2</v>
      </c>
      <c r="H2386" s="24">
        <v>57.184615384615384</v>
      </c>
      <c r="I2386">
        <v>2022</v>
      </c>
    </row>
    <row r="2387" spans="1:9">
      <c r="A2387" s="3">
        <v>282279</v>
      </c>
      <c r="B2387" t="s">
        <v>981</v>
      </c>
      <c r="C2387" t="s">
        <v>313</v>
      </c>
      <c r="D2387" t="s">
        <v>2700</v>
      </c>
      <c r="E2387" t="s">
        <v>330</v>
      </c>
      <c r="F2387" t="s">
        <v>3493</v>
      </c>
      <c r="G2387" s="24">
        <f t="shared" si="41"/>
        <v>5.7492307692307683E-2</v>
      </c>
      <c r="H2387" s="24">
        <v>57.492307692307683</v>
      </c>
      <c r="I2387">
        <v>2022</v>
      </c>
    </row>
    <row r="2388" spans="1:9">
      <c r="A2388" s="3">
        <v>466455</v>
      </c>
      <c r="B2388" t="s">
        <v>982</v>
      </c>
      <c r="C2388" t="s">
        <v>313</v>
      </c>
      <c r="D2388" t="s">
        <v>2700</v>
      </c>
      <c r="E2388" t="s">
        <v>330</v>
      </c>
      <c r="F2388" t="s">
        <v>3499</v>
      </c>
      <c r="G2388" s="24">
        <f t="shared" si="41"/>
        <v>5.8223076923076919E-2</v>
      </c>
      <c r="H2388" s="24">
        <v>58.223076923076917</v>
      </c>
      <c r="I2388">
        <v>2022</v>
      </c>
    </row>
    <row r="2389" spans="1:9">
      <c r="A2389" s="3">
        <v>302657</v>
      </c>
      <c r="B2389" t="s">
        <v>982</v>
      </c>
      <c r="C2389" t="s">
        <v>313</v>
      </c>
      <c r="D2389" t="s">
        <v>2700</v>
      </c>
      <c r="E2389" t="s">
        <v>330</v>
      </c>
      <c r="F2389" t="s">
        <v>3414</v>
      </c>
      <c r="G2389" s="24">
        <f t="shared" si="41"/>
        <v>6.0092307692307695E-2</v>
      </c>
      <c r="H2389" s="24">
        <v>60.092307692307692</v>
      </c>
      <c r="I2389">
        <v>2022</v>
      </c>
    </row>
    <row r="2390" spans="1:9">
      <c r="A2390" s="3">
        <v>240711</v>
      </c>
      <c r="B2390" t="s">
        <v>2705</v>
      </c>
      <c r="C2390" t="s">
        <v>313</v>
      </c>
      <c r="D2390" t="s">
        <v>2700</v>
      </c>
      <c r="E2390" t="s">
        <v>330</v>
      </c>
      <c r="F2390" t="s">
        <v>3288</v>
      </c>
      <c r="G2390" s="24">
        <f t="shared" si="41"/>
        <v>6.4523076923076919E-2</v>
      </c>
      <c r="H2390" s="24">
        <v>64.523076923076914</v>
      </c>
      <c r="I2390">
        <v>2022</v>
      </c>
    </row>
    <row r="2391" spans="1:9">
      <c r="A2391" s="3">
        <v>270706</v>
      </c>
      <c r="B2391" t="s">
        <v>2706</v>
      </c>
      <c r="C2391" t="s">
        <v>313</v>
      </c>
      <c r="D2391" t="s">
        <v>2700</v>
      </c>
      <c r="E2391" t="s">
        <v>330</v>
      </c>
      <c r="F2391" t="s">
        <v>3332</v>
      </c>
      <c r="G2391" s="24">
        <f t="shared" si="41"/>
        <v>6.6507692307692295E-2</v>
      </c>
      <c r="H2391" s="24">
        <v>66.507692307692295</v>
      </c>
      <c r="I2391">
        <v>2022</v>
      </c>
    </row>
    <row r="2392" spans="1:9">
      <c r="A2392" s="3">
        <v>234769</v>
      </c>
      <c r="B2392" t="s">
        <v>982</v>
      </c>
      <c r="C2392" t="s">
        <v>313</v>
      </c>
      <c r="D2392" t="s">
        <v>2700</v>
      </c>
      <c r="E2392" t="s">
        <v>330</v>
      </c>
      <c r="F2392" t="s">
        <v>3094</v>
      </c>
      <c r="G2392" s="24">
        <f t="shared" si="41"/>
        <v>6.8384615384615391E-2</v>
      </c>
      <c r="H2392" s="24">
        <v>68.384615384615387</v>
      </c>
      <c r="I2392">
        <v>2022</v>
      </c>
    </row>
    <row r="2393" spans="1:9">
      <c r="A2393" s="3">
        <v>302732</v>
      </c>
      <c r="B2393" t="s">
        <v>982</v>
      </c>
      <c r="C2393" t="s">
        <v>313</v>
      </c>
      <c r="D2393" t="s">
        <v>2700</v>
      </c>
      <c r="E2393" t="s">
        <v>330</v>
      </c>
      <c r="F2393" t="s">
        <v>3414</v>
      </c>
      <c r="G2393" s="24">
        <f t="shared" si="41"/>
        <v>6.9784615384615375E-2</v>
      </c>
      <c r="H2393" s="24">
        <v>69.784615384615378</v>
      </c>
      <c r="I2393">
        <v>2022</v>
      </c>
    </row>
    <row r="2394" spans="1:9">
      <c r="A2394" s="3">
        <v>320408</v>
      </c>
      <c r="B2394" t="s">
        <v>982</v>
      </c>
      <c r="C2394" t="s">
        <v>313</v>
      </c>
      <c r="D2394" t="s">
        <v>2700</v>
      </c>
      <c r="E2394" t="s">
        <v>330</v>
      </c>
      <c r="F2394" t="s">
        <v>3377</v>
      </c>
      <c r="G2394" s="24">
        <f t="shared" si="41"/>
        <v>7.0753846153846153E-2</v>
      </c>
      <c r="H2394" s="24">
        <v>70.753846153846155</v>
      </c>
      <c r="I2394">
        <v>2022</v>
      </c>
    </row>
    <row r="2395" spans="1:9">
      <c r="A2395" s="3">
        <v>355170</v>
      </c>
      <c r="B2395" t="s">
        <v>2097</v>
      </c>
      <c r="C2395" t="s">
        <v>313</v>
      </c>
      <c r="D2395" t="s">
        <v>2700</v>
      </c>
      <c r="E2395" t="s">
        <v>330</v>
      </c>
      <c r="F2395" t="s">
        <v>3327</v>
      </c>
      <c r="G2395" s="24">
        <f t="shared" si="41"/>
        <v>7.1923076923076923E-2</v>
      </c>
      <c r="H2395" s="24">
        <v>71.92307692307692</v>
      </c>
      <c r="I2395">
        <v>2022</v>
      </c>
    </row>
    <row r="2396" spans="1:9">
      <c r="A2396" s="3">
        <v>425002</v>
      </c>
      <c r="B2396" t="s">
        <v>1539</v>
      </c>
      <c r="C2396" t="s">
        <v>313</v>
      </c>
      <c r="D2396" t="s">
        <v>2700</v>
      </c>
      <c r="E2396" t="s">
        <v>330</v>
      </c>
      <c r="F2396" t="s">
        <v>3494</v>
      </c>
      <c r="G2396" s="24">
        <f t="shared" si="41"/>
        <v>7.2346153846153838E-2</v>
      </c>
      <c r="H2396" s="24">
        <v>72.34615384615384</v>
      </c>
      <c r="I2396">
        <v>2022</v>
      </c>
    </row>
    <row r="2397" spans="1:9">
      <c r="A2397" s="3">
        <v>328976</v>
      </c>
      <c r="B2397" t="s">
        <v>982</v>
      </c>
      <c r="C2397" t="s">
        <v>313</v>
      </c>
      <c r="D2397" t="s">
        <v>2700</v>
      </c>
      <c r="E2397" t="s">
        <v>330</v>
      </c>
      <c r="F2397" t="s">
        <v>3094</v>
      </c>
      <c r="G2397" s="24">
        <f t="shared" si="41"/>
        <v>7.2430769230769229E-2</v>
      </c>
      <c r="H2397" s="24">
        <v>72.430769230769229</v>
      </c>
      <c r="I2397">
        <v>2022</v>
      </c>
    </row>
    <row r="2398" spans="1:9">
      <c r="A2398" s="3">
        <v>466513</v>
      </c>
      <c r="B2398" t="s">
        <v>982</v>
      </c>
      <c r="C2398" t="s">
        <v>313</v>
      </c>
      <c r="D2398" t="s">
        <v>2700</v>
      </c>
      <c r="E2398" t="s">
        <v>330</v>
      </c>
      <c r="F2398" t="s">
        <v>3499</v>
      </c>
      <c r="G2398" s="24">
        <f t="shared" si="41"/>
        <v>8.4323076923076931E-2</v>
      </c>
      <c r="H2398" s="24">
        <v>84.323076923076925</v>
      </c>
      <c r="I2398">
        <v>2022</v>
      </c>
    </row>
    <row r="2399" spans="1:9">
      <c r="A2399" s="3">
        <v>274964</v>
      </c>
      <c r="B2399" t="s">
        <v>981</v>
      </c>
      <c r="C2399" t="s">
        <v>313</v>
      </c>
      <c r="D2399" t="s">
        <v>2700</v>
      </c>
      <c r="E2399" t="s">
        <v>330</v>
      </c>
      <c r="F2399" t="s">
        <v>3376</v>
      </c>
      <c r="G2399" s="24">
        <f t="shared" si="41"/>
        <v>0.1010153846153846</v>
      </c>
      <c r="H2399" s="24">
        <v>101.0153846153846</v>
      </c>
      <c r="I2399">
        <v>2022</v>
      </c>
    </row>
    <row r="2400" spans="1:9">
      <c r="A2400" s="3">
        <v>240698</v>
      </c>
      <c r="B2400" t="s">
        <v>2705</v>
      </c>
      <c r="C2400" t="s">
        <v>313</v>
      </c>
      <c r="D2400" t="s">
        <v>2700</v>
      </c>
      <c r="E2400" t="s">
        <v>330</v>
      </c>
      <c r="F2400" t="s">
        <v>3288</v>
      </c>
      <c r="G2400" s="24">
        <f t="shared" si="41"/>
        <v>0.10412307692307694</v>
      </c>
      <c r="H2400" s="24">
        <v>104.12307692307694</v>
      </c>
      <c r="I2400">
        <v>2022</v>
      </c>
    </row>
    <row r="2401" spans="1:9">
      <c r="A2401" s="3">
        <v>282895</v>
      </c>
      <c r="B2401" t="s">
        <v>2110</v>
      </c>
      <c r="C2401" t="s">
        <v>313</v>
      </c>
      <c r="D2401" t="s">
        <v>2700</v>
      </c>
      <c r="E2401" t="s">
        <v>330</v>
      </c>
      <c r="F2401" t="s">
        <v>3090</v>
      </c>
      <c r="G2401" s="24">
        <f t="shared" si="41"/>
        <v>0.10786923076923076</v>
      </c>
      <c r="H2401" s="24">
        <v>107.86923076923075</v>
      </c>
      <c r="I2401">
        <v>2022</v>
      </c>
    </row>
    <row r="2402" spans="1:9">
      <c r="A2402" s="3">
        <v>323084</v>
      </c>
      <c r="B2402" t="s">
        <v>982</v>
      </c>
      <c r="C2402" t="s">
        <v>313</v>
      </c>
      <c r="D2402" t="s">
        <v>2700</v>
      </c>
      <c r="E2402" t="s">
        <v>330</v>
      </c>
      <c r="F2402" t="s">
        <v>3377</v>
      </c>
      <c r="G2402" s="24">
        <f t="shared" si="41"/>
        <v>0.10855384615384615</v>
      </c>
      <c r="H2402" s="24">
        <v>108.55384615384615</v>
      </c>
      <c r="I2402">
        <v>2022</v>
      </c>
    </row>
    <row r="2403" spans="1:9">
      <c r="A2403" s="3">
        <v>281106</v>
      </c>
      <c r="B2403" t="s">
        <v>1545</v>
      </c>
      <c r="C2403" t="s">
        <v>313</v>
      </c>
      <c r="D2403" t="s">
        <v>2700</v>
      </c>
      <c r="E2403" t="s">
        <v>330</v>
      </c>
      <c r="F2403" t="s">
        <v>3415</v>
      </c>
      <c r="G2403" s="24">
        <f t="shared" si="41"/>
        <v>0.11846153846153845</v>
      </c>
      <c r="H2403" s="24">
        <v>118.46153846153845</v>
      </c>
      <c r="I2403">
        <v>2022</v>
      </c>
    </row>
    <row r="2404" spans="1:9">
      <c r="A2404" s="3">
        <v>249193</v>
      </c>
      <c r="B2404" t="s">
        <v>2312</v>
      </c>
      <c r="C2404" t="s">
        <v>313</v>
      </c>
      <c r="D2404" t="s">
        <v>2700</v>
      </c>
      <c r="E2404" t="s">
        <v>330</v>
      </c>
      <c r="F2404" t="s">
        <v>3329</v>
      </c>
      <c r="G2404" s="24">
        <f t="shared" si="41"/>
        <v>0.12461538461538461</v>
      </c>
      <c r="H2404" s="24">
        <v>124.61538461538461</v>
      </c>
      <c r="I2404">
        <v>2022</v>
      </c>
    </row>
    <row r="2405" spans="1:9">
      <c r="A2405" s="3">
        <v>310944</v>
      </c>
      <c r="B2405" t="s">
        <v>1545</v>
      </c>
      <c r="C2405" t="s">
        <v>313</v>
      </c>
      <c r="D2405" t="s">
        <v>2700</v>
      </c>
      <c r="E2405" t="s">
        <v>330</v>
      </c>
      <c r="F2405" t="s">
        <v>3415</v>
      </c>
      <c r="G2405" s="24">
        <f t="shared" si="41"/>
        <v>0.12830769230769232</v>
      </c>
      <c r="H2405" s="24">
        <v>128.30769230769232</v>
      </c>
      <c r="I2405">
        <v>2022</v>
      </c>
    </row>
    <row r="2406" spans="1:9">
      <c r="A2406" s="3">
        <v>249855</v>
      </c>
      <c r="B2406" t="s">
        <v>2705</v>
      </c>
      <c r="C2406" t="s">
        <v>313</v>
      </c>
      <c r="D2406" t="s">
        <v>2700</v>
      </c>
      <c r="E2406" t="s">
        <v>330</v>
      </c>
      <c r="F2406" t="s">
        <v>3415</v>
      </c>
      <c r="G2406" s="24">
        <f t="shared" si="41"/>
        <v>0.13261538461538461</v>
      </c>
      <c r="H2406" s="24">
        <v>132.61538461538461</v>
      </c>
      <c r="I2406">
        <v>2022</v>
      </c>
    </row>
    <row r="2407" spans="1:9">
      <c r="A2407" s="3">
        <v>280910</v>
      </c>
      <c r="B2407" t="s">
        <v>1545</v>
      </c>
      <c r="C2407" t="s">
        <v>313</v>
      </c>
      <c r="D2407" t="s">
        <v>2700</v>
      </c>
      <c r="E2407" t="s">
        <v>330</v>
      </c>
      <c r="F2407" t="s">
        <v>3415</v>
      </c>
      <c r="G2407" s="24">
        <f t="shared" si="41"/>
        <v>0.13353846153846152</v>
      </c>
      <c r="H2407" s="24">
        <v>133.53846153846152</v>
      </c>
      <c r="I2407">
        <v>2022</v>
      </c>
    </row>
    <row r="2408" spans="1:9">
      <c r="A2408" s="3">
        <v>249826</v>
      </c>
      <c r="B2408" t="s">
        <v>2705</v>
      </c>
      <c r="C2408" t="s">
        <v>313</v>
      </c>
      <c r="D2408" t="s">
        <v>2700</v>
      </c>
      <c r="E2408" t="s">
        <v>330</v>
      </c>
      <c r="F2408" t="s">
        <v>3415</v>
      </c>
      <c r="G2408" s="24">
        <f t="shared" si="41"/>
        <v>0.13753846153846155</v>
      </c>
      <c r="H2408" s="24">
        <v>137.53846153846155</v>
      </c>
      <c r="I2408">
        <v>2022</v>
      </c>
    </row>
    <row r="2409" spans="1:9">
      <c r="A2409" s="3">
        <v>274938</v>
      </c>
      <c r="B2409" t="s">
        <v>2095</v>
      </c>
      <c r="C2409" t="s">
        <v>313</v>
      </c>
      <c r="D2409" t="s">
        <v>2700</v>
      </c>
      <c r="E2409" t="s">
        <v>330</v>
      </c>
      <c r="F2409" t="s">
        <v>3225</v>
      </c>
      <c r="G2409" s="24">
        <f t="shared" si="41"/>
        <v>0.1620076923076923</v>
      </c>
      <c r="H2409" s="24">
        <v>162.00769230769231</v>
      </c>
      <c r="I2409">
        <v>2022</v>
      </c>
    </row>
    <row r="2410" spans="1:9">
      <c r="A2410" s="3">
        <v>332501</v>
      </c>
      <c r="B2410" t="s">
        <v>981</v>
      </c>
      <c r="C2410" t="s">
        <v>313</v>
      </c>
      <c r="D2410" t="s">
        <v>2700</v>
      </c>
      <c r="E2410" t="s">
        <v>330</v>
      </c>
      <c r="F2410" t="s">
        <v>3535</v>
      </c>
      <c r="G2410" s="24">
        <f t="shared" si="41"/>
        <v>0.16529230769230768</v>
      </c>
      <c r="H2410" s="24">
        <v>165.29230769230767</v>
      </c>
      <c r="I2410">
        <v>2022</v>
      </c>
    </row>
    <row r="2411" spans="1:9">
      <c r="A2411" s="3">
        <v>286407</v>
      </c>
      <c r="B2411" t="s">
        <v>2899</v>
      </c>
      <c r="C2411" t="s">
        <v>313</v>
      </c>
      <c r="D2411" t="s">
        <v>2700</v>
      </c>
      <c r="E2411" t="s">
        <v>330</v>
      </c>
      <c r="F2411" t="s">
        <v>3415</v>
      </c>
      <c r="G2411" s="24">
        <f t="shared" si="41"/>
        <v>0.16615384615384615</v>
      </c>
      <c r="H2411" s="24">
        <v>166.15384615384616</v>
      </c>
      <c r="I2411">
        <v>2022</v>
      </c>
    </row>
    <row r="2412" spans="1:9">
      <c r="A2412" s="3">
        <v>297917</v>
      </c>
      <c r="B2412" t="s">
        <v>1545</v>
      </c>
      <c r="C2412" t="s">
        <v>313</v>
      </c>
      <c r="D2412" t="s">
        <v>2700</v>
      </c>
      <c r="E2412" t="s">
        <v>330</v>
      </c>
      <c r="F2412" t="s">
        <v>3415</v>
      </c>
      <c r="G2412" s="24">
        <f t="shared" si="41"/>
        <v>0.17507692307692307</v>
      </c>
      <c r="H2412" s="24">
        <v>175.07692307692307</v>
      </c>
      <c r="I2412">
        <v>2022</v>
      </c>
    </row>
    <row r="2413" spans="1:9">
      <c r="A2413" s="3">
        <v>286378</v>
      </c>
      <c r="B2413" t="s">
        <v>1545</v>
      </c>
      <c r="C2413" t="s">
        <v>313</v>
      </c>
      <c r="D2413" t="s">
        <v>2700</v>
      </c>
      <c r="E2413" t="s">
        <v>330</v>
      </c>
      <c r="F2413" t="s">
        <v>3415</v>
      </c>
      <c r="G2413" s="24">
        <f t="shared" si="41"/>
        <v>0.18492307692307694</v>
      </c>
      <c r="H2413" s="24">
        <v>184.92307692307693</v>
      </c>
      <c r="I2413">
        <v>2022</v>
      </c>
    </row>
    <row r="2414" spans="1:9">
      <c r="A2414" s="3">
        <v>291491</v>
      </c>
      <c r="B2414" t="s">
        <v>1545</v>
      </c>
      <c r="C2414" t="s">
        <v>313</v>
      </c>
      <c r="D2414" t="s">
        <v>2700</v>
      </c>
      <c r="E2414" t="s">
        <v>330</v>
      </c>
      <c r="F2414" t="s">
        <v>3415</v>
      </c>
      <c r="G2414" s="24">
        <f t="shared" si="41"/>
        <v>0.2</v>
      </c>
      <c r="H2414" s="24">
        <v>200</v>
      </c>
      <c r="I2414">
        <v>2022</v>
      </c>
    </row>
    <row r="2415" spans="1:9">
      <c r="A2415" s="3">
        <v>310475</v>
      </c>
      <c r="B2415" t="s">
        <v>1545</v>
      </c>
      <c r="C2415" t="s">
        <v>313</v>
      </c>
      <c r="D2415" t="s">
        <v>2700</v>
      </c>
      <c r="E2415" t="s">
        <v>330</v>
      </c>
      <c r="F2415" t="s">
        <v>3415</v>
      </c>
      <c r="G2415" s="24">
        <f t="shared" si="41"/>
        <v>0.2</v>
      </c>
      <c r="H2415" s="24">
        <v>200</v>
      </c>
      <c r="I2415">
        <v>2022</v>
      </c>
    </row>
    <row r="2416" spans="1:9">
      <c r="A2416" s="3">
        <v>294746</v>
      </c>
      <c r="B2416" t="s">
        <v>1545</v>
      </c>
      <c r="C2416" t="s">
        <v>313</v>
      </c>
      <c r="D2416" t="s">
        <v>2700</v>
      </c>
      <c r="E2416" t="s">
        <v>330</v>
      </c>
      <c r="F2416" t="s">
        <v>3415</v>
      </c>
      <c r="G2416" s="24">
        <f t="shared" si="41"/>
        <v>0.22030769230769229</v>
      </c>
      <c r="H2416" s="24">
        <v>220.30769230769229</v>
      </c>
      <c r="I2416">
        <v>2022</v>
      </c>
    </row>
    <row r="2417" spans="1:9">
      <c r="A2417" s="3">
        <v>274368</v>
      </c>
      <c r="B2417" t="s">
        <v>2899</v>
      </c>
      <c r="C2417" t="s">
        <v>313</v>
      </c>
      <c r="D2417" t="s">
        <v>2700</v>
      </c>
      <c r="E2417" t="s">
        <v>330</v>
      </c>
      <c r="F2417" t="s">
        <v>3415</v>
      </c>
      <c r="G2417" s="24">
        <f t="shared" si="41"/>
        <v>0.23569230769230767</v>
      </c>
      <c r="H2417" s="24">
        <v>235.69230769230768</v>
      </c>
      <c r="I2417">
        <v>2022</v>
      </c>
    </row>
    <row r="2418" spans="1:9">
      <c r="A2418" s="3">
        <v>254665</v>
      </c>
      <c r="B2418" t="s">
        <v>2899</v>
      </c>
      <c r="C2418" t="s">
        <v>313</v>
      </c>
      <c r="D2418" t="s">
        <v>2700</v>
      </c>
      <c r="E2418" t="s">
        <v>330</v>
      </c>
      <c r="F2418" t="s">
        <v>3415</v>
      </c>
      <c r="G2418" s="24">
        <f t="shared" si="41"/>
        <v>0.24523076923076922</v>
      </c>
      <c r="H2418" s="24">
        <v>245.23076923076923</v>
      </c>
      <c r="I2418">
        <v>2022</v>
      </c>
    </row>
    <row r="2419" spans="1:9">
      <c r="A2419" s="3">
        <v>292371</v>
      </c>
      <c r="B2419" t="s">
        <v>2103</v>
      </c>
      <c r="C2419" t="s">
        <v>313</v>
      </c>
      <c r="D2419" t="s">
        <v>2701</v>
      </c>
      <c r="E2419" t="s">
        <v>330</v>
      </c>
      <c r="F2419" t="s">
        <v>3104</v>
      </c>
      <c r="G2419" s="24">
        <f t="shared" si="41"/>
        <v>0.26273076923076921</v>
      </c>
      <c r="H2419" s="24">
        <v>262.73076923076923</v>
      </c>
      <c r="I2419">
        <v>2022</v>
      </c>
    </row>
    <row r="2420" spans="1:9">
      <c r="A2420" s="3">
        <v>290926</v>
      </c>
      <c r="B2420" t="s">
        <v>981</v>
      </c>
      <c r="C2420" t="s">
        <v>313</v>
      </c>
      <c r="D2420" t="s">
        <v>2700</v>
      </c>
      <c r="E2420" t="s">
        <v>330</v>
      </c>
      <c r="F2420" t="s">
        <v>3326</v>
      </c>
      <c r="G2420" s="24">
        <f t="shared" si="41"/>
        <v>0.26944615384615384</v>
      </c>
      <c r="H2420" s="24">
        <v>269.44615384615383</v>
      </c>
      <c r="I2420">
        <v>2022</v>
      </c>
    </row>
    <row r="2421" spans="1:9">
      <c r="A2421" s="3">
        <v>292719</v>
      </c>
      <c r="B2421" t="s">
        <v>2708</v>
      </c>
      <c r="C2421" t="s">
        <v>313</v>
      </c>
      <c r="D2421" t="s">
        <v>2528</v>
      </c>
      <c r="E2421" t="s">
        <v>330</v>
      </c>
      <c r="F2421" t="s">
        <v>3246</v>
      </c>
      <c r="G2421" s="24">
        <f t="shared" si="41"/>
        <v>0.28412307692307698</v>
      </c>
      <c r="H2421" s="24">
        <v>284.12307692307695</v>
      </c>
      <c r="I2421">
        <v>2022</v>
      </c>
    </row>
    <row r="2422" spans="1:9">
      <c r="A2422" s="3">
        <v>294139</v>
      </c>
      <c r="B2422" t="s">
        <v>1539</v>
      </c>
      <c r="C2422" t="s">
        <v>313</v>
      </c>
      <c r="D2422" t="s">
        <v>2700</v>
      </c>
      <c r="E2422" t="s">
        <v>330</v>
      </c>
      <c r="F2422" t="s">
        <v>3223</v>
      </c>
      <c r="G2422" s="24">
        <f t="shared" si="41"/>
        <v>0.30813076923076921</v>
      </c>
      <c r="H2422" s="24">
        <v>308.1307692307692</v>
      </c>
      <c r="I2422">
        <v>2022</v>
      </c>
    </row>
    <row r="2423" spans="1:9">
      <c r="A2423" s="3">
        <v>253384</v>
      </c>
      <c r="B2423" t="s">
        <v>2723</v>
      </c>
      <c r="C2423" t="s">
        <v>313</v>
      </c>
      <c r="D2423" t="s">
        <v>2700</v>
      </c>
      <c r="E2423" t="s">
        <v>330</v>
      </c>
      <c r="F2423" t="s">
        <v>3092</v>
      </c>
      <c r="G2423" s="24">
        <f t="shared" si="41"/>
        <v>0.31174615384615384</v>
      </c>
      <c r="H2423" s="24">
        <v>311.74615384615385</v>
      </c>
      <c r="I2423">
        <v>2022</v>
      </c>
    </row>
    <row r="2424" spans="1:9">
      <c r="A2424" s="3">
        <v>294133</v>
      </c>
      <c r="B2424" t="s">
        <v>1539</v>
      </c>
      <c r="C2424" t="s">
        <v>313</v>
      </c>
      <c r="D2424" t="s">
        <v>2700</v>
      </c>
      <c r="E2424" t="s">
        <v>330</v>
      </c>
      <c r="F2424" t="s">
        <v>3223</v>
      </c>
      <c r="G2424" s="24">
        <f t="shared" si="41"/>
        <v>0.31633076923076925</v>
      </c>
      <c r="H2424" s="24">
        <v>316.33076923076925</v>
      </c>
      <c r="I2424">
        <v>2022</v>
      </c>
    </row>
    <row r="2425" spans="1:9">
      <c r="A2425" s="3">
        <v>249837</v>
      </c>
      <c r="B2425" t="s">
        <v>2705</v>
      </c>
      <c r="C2425" t="s">
        <v>313</v>
      </c>
      <c r="D2425" t="s">
        <v>2700</v>
      </c>
      <c r="E2425" t="s">
        <v>330</v>
      </c>
      <c r="F2425" t="s">
        <v>3415</v>
      </c>
      <c r="G2425" s="24">
        <f t="shared" si="41"/>
        <v>0.32215384615384612</v>
      </c>
      <c r="H2425" s="24">
        <v>322.15384615384613</v>
      </c>
      <c r="I2425">
        <v>2022</v>
      </c>
    </row>
    <row r="2426" spans="1:9">
      <c r="A2426" s="3">
        <v>263815</v>
      </c>
      <c r="B2426" t="s">
        <v>2713</v>
      </c>
      <c r="C2426" t="s">
        <v>313</v>
      </c>
      <c r="D2426" t="s">
        <v>2700</v>
      </c>
      <c r="E2426" t="s">
        <v>330</v>
      </c>
      <c r="F2426" t="s">
        <v>3287</v>
      </c>
      <c r="G2426" s="24">
        <f t="shared" si="41"/>
        <v>0.32675384615384612</v>
      </c>
      <c r="H2426" s="24">
        <v>326.7538461538461</v>
      </c>
      <c r="I2426">
        <v>2022</v>
      </c>
    </row>
    <row r="2427" spans="1:9">
      <c r="A2427" s="3">
        <v>259227</v>
      </c>
      <c r="B2427" t="s">
        <v>1711</v>
      </c>
      <c r="C2427" t="s">
        <v>313</v>
      </c>
      <c r="D2427" t="s">
        <v>2700</v>
      </c>
      <c r="E2427" t="s">
        <v>330</v>
      </c>
      <c r="F2427" t="s">
        <v>3326</v>
      </c>
      <c r="G2427" s="24">
        <f t="shared" ref="G2427:G2490" si="42">H2427/1000</f>
        <v>0.3323076923076923</v>
      </c>
      <c r="H2427" s="24">
        <v>332.30769230769232</v>
      </c>
      <c r="I2427">
        <v>2022</v>
      </c>
    </row>
    <row r="2428" spans="1:9">
      <c r="A2428" s="3">
        <v>189437</v>
      </c>
      <c r="B2428" t="s">
        <v>1539</v>
      </c>
      <c r="C2428" t="s">
        <v>313</v>
      </c>
      <c r="D2428" t="s">
        <v>2700</v>
      </c>
      <c r="E2428" t="s">
        <v>330</v>
      </c>
      <c r="F2428" t="s">
        <v>3271</v>
      </c>
      <c r="G2428" s="24">
        <f t="shared" si="42"/>
        <v>0.34227692307692303</v>
      </c>
      <c r="H2428" s="24">
        <v>342.27692307692303</v>
      </c>
      <c r="I2428">
        <v>2022</v>
      </c>
    </row>
    <row r="2429" spans="1:9">
      <c r="A2429" s="3">
        <v>274346</v>
      </c>
      <c r="B2429" t="s">
        <v>2110</v>
      </c>
      <c r="C2429" t="s">
        <v>313</v>
      </c>
      <c r="D2429" t="s">
        <v>2700</v>
      </c>
      <c r="E2429" t="s">
        <v>330</v>
      </c>
      <c r="F2429" t="s">
        <v>3289</v>
      </c>
      <c r="G2429" s="24">
        <f t="shared" si="42"/>
        <v>0.35626153846153846</v>
      </c>
      <c r="H2429" s="24">
        <v>356.26153846153846</v>
      </c>
      <c r="I2429">
        <v>2022</v>
      </c>
    </row>
    <row r="2430" spans="1:9">
      <c r="A2430" s="3">
        <v>297947</v>
      </c>
      <c r="B2430" t="s">
        <v>1545</v>
      </c>
      <c r="C2430" t="s">
        <v>313</v>
      </c>
      <c r="D2430" t="s">
        <v>2700</v>
      </c>
      <c r="E2430" t="s">
        <v>330</v>
      </c>
      <c r="F2430" t="s">
        <v>3415</v>
      </c>
      <c r="G2430" s="24">
        <f t="shared" si="42"/>
        <v>0.36738461538461542</v>
      </c>
      <c r="H2430" s="24">
        <v>367.38461538461542</v>
      </c>
      <c r="I2430">
        <v>2022</v>
      </c>
    </row>
    <row r="2431" spans="1:9">
      <c r="A2431" s="3">
        <v>274341</v>
      </c>
      <c r="B2431" t="s">
        <v>2110</v>
      </c>
      <c r="C2431" t="s">
        <v>313</v>
      </c>
      <c r="D2431" t="s">
        <v>2700</v>
      </c>
      <c r="E2431" t="s">
        <v>330</v>
      </c>
      <c r="F2431" t="s">
        <v>3289</v>
      </c>
      <c r="G2431" s="24">
        <f t="shared" si="42"/>
        <v>0.36775384615384615</v>
      </c>
      <c r="H2431" s="24">
        <v>367.75384615384615</v>
      </c>
      <c r="I2431">
        <v>2022</v>
      </c>
    </row>
    <row r="2432" spans="1:9">
      <c r="A2432" s="3">
        <v>229779</v>
      </c>
      <c r="B2432" t="s">
        <v>982</v>
      </c>
      <c r="C2432" t="s">
        <v>313</v>
      </c>
      <c r="D2432" t="s">
        <v>2700</v>
      </c>
      <c r="E2432" t="s">
        <v>330</v>
      </c>
      <c r="F2432" t="s">
        <v>3092</v>
      </c>
      <c r="G2432" s="24">
        <f t="shared" si="42"/>
        <v>0.37021538461538461</v>
      </c>
      <c r="H2432" s="24">
        <v>370.21538461538461</v>
      </c>
      <c r="I2432">
        <v>2022</v>
      </c>
    </row>
    <row r="2433" spans="1:9">
      <c r="A2433" s="3">
        <v>282449</v>
      </c>
      <c r="B2433" t="s">
        <v>1539</v>
      </c>
      <c r="C2433" t="s">
        <v>313</v>
      </c>
      <c r="D2433" t="s">
        <v>2700</v>
      </c>
      <c r="E2433" t="s">
        <v>330</v>
      </c>
      <c r="F2433" t="s">
        <v>3242</v>
      </c>
      <c r="G2433" s="24">
        <f t="shared" si="42"/>
        <v>0.37950769230769232</v>
      </c>
      <c r="H2433" s="24">
        <v>379.50769230769231</v>
      </c>
      <c r="I2433">
        <v>2022</v>
      </c>
    </row>
    <row r="2434" spans="1:9">
      <c r="A2434" s="3">
        <v>189511</v>
      </c>
      <c r="B2434" t="s">
        <v>1539</v>
      </c>
      <c r="C2434" t="s">
        <v>313</v>
      </c>
      <c r="D2434" t="s">
        <v>2700</v>
      </c>
      <c r="E2434" t="s">
        <v>330</v>
      </c>
      <c r="F2434" t="s">
        <v>3271</v>
      </c>
      <c r="G2434" s="24">
        <f t="shared" si="42"/>
        <v>0.38215384615384612</v>
      </c>
      <c r="H2434" s="24">
        <v>382.15384615384613</v>
      </c>
      <c r="I2434">
        <v>2022</v>
      </c>
    </row>
    <row r="2435" spans="1:9">
      <c r="A2435" s="3">
        <v>215447</v>
      </c>
      <c r="B2435" t="s">
        <v>2722</v>
      </c>
      <c r="C2435" t="s">
        <v>313</v>
      </c>
      <c r="D2435" t="s">
        <v>2700</v>
      </c>
      <c r="E2435" t="s">
        <v>330</v>
      </c>
      <c r="F2435" t="s">
        <v>3092</v>
      </c>
      <c r="G2435" s="24">
        <f t="shared" si="42"/>
        <v>0.4021769230769231</v>
      </c>
      <c r="H2435" s="24">
        <v>402.17692307692312</v>
      </c>
      <c r="I2435">
        <v>2022</v>
      </c>
    </row>
    <row r="2436" spans="1:9">
      <c r="A2436" s="3">
        <v>303910</v>
      </c>
      <c r="B2436" t="s">
        <v>1545</v>
      </c>
      <c r="C2436" t="s">
        <v>313</v>
      </c>
      <c r="D2436" t="s">
        <v>2700</v>
      </c>
      <c r="E2436" t="s">
        <v>330</v>
      </c>
      <c r="F2436" t="s">
        <v>3415</v>
      </c>
      <c r="G2436" s="24">
        <f t="shared" si="42"/>
        <v>0.41076923076923078</v>
      </c>
      <c r="H2436" s="24">
        <v>410.76923076923077</v>
      </c>
      <c r="I2436">
        <v>2022</v>
      </c>
    </row>
    <row r="2437" spans="1:9">
      <c r="A2437" s="3">
        <v>277451</v>
      </c>
      <c r="B2437" t="s">
        <v>1545</v>
      </c>
      <c r="C2437" t="s">
        <v>313</v>
      </c>
      <c r="D2437" t="s">
        <v>2700</v>
      </c>
      <c r="E2437" t="s">
        <v>330</v>
      </c>
      <c r="F2437" t="s">
        <v>3415</v>
      </c>
      <c r="G2437" s="24">
        <f t="shared" si="42"/>
        <v>0.43015384615384616</v>
      </c>
      <c r="H2437" s="24">
        <v>430.15384615384619</v>
      </c>
      <c r="I2437">
        <v>2022</v>
      </c>
    </row>
    <row r="2438" spans="1:9">
      <c r="A2438" s="3">
        <v>249848</v>
      </c>
      <c r="B2438" t="s">
        <v>2705</v>
      </c>
      <c r="C2438" t="s">
        <v>313</v>
      </c>
      <c r="D2438" t="s">
        <v>2700</v>
      </c>
      <c r="E2438" t="s">
        <v>330</v>
      </c>
      <c r="F2438" t="s">
        <v>3415</v>
      </c>
      <c r="G2438" s="24">
        <f t="shared" si="42"/>
        <v>0.43969230769230766</v>
      </c>
      <c r="H2438" s="24">
        <v>439.69230769230768</v>
      </c>
      <c r="I2438">
        <v>2022</v>
      </c>
    </row>
    <row r="2439" spans="1:9">
      <c r="A2439" s="3">
        <v>263813</v>
      </c>
      <c r="B2439" t="s">
        <v>2713</v>
      </c>
      <c r="C2439" t="s">
        <v>313</v>
      </c>
      <c r="D2439" t="s">
        <v>2700</v>
      </c>
      <c r="E2439" t="s">
        <v>330</v>
      </c>
      <c r="F2439" t="s">
        <v>3287</v>
      </c>
      <c r="G2439" s="24">
        <f t="shared" si="42"/>
        <v>0.4473538461538461</v>
      </c>
      <c r="H2439" s="24">
        <v>447.35384615384612</v>
      </c>
      <c r="I2439">
        <v>2022</v>
      </c>
    </row>
    <row r="2440" spans="1:9">
      <c r="A2440" s="3">
        <v>246397</v>
      </c>
      <c r="B2440" t="s">
        <v>1545</v>
      </c>
      <c r="C2440" t="s">
        <v>313</v>
      </c>
      <c r="D2440" t="s">
        <v>2700</v>
      </c>
      <c r="E2440" t="s">
        <v>330</v>
      </c>
      <c r="F2440" t="s">
        <v>3326</v>
      </c>
      <c r="G2440" s="24">
        <f t="shared" si="42"/>
        <v>0.4550769230769231</v>
      </c>
      <c r="H2440" s="24">
        <v>455.07692307692309</v>
      </c>
      <c r="I2440">
        <v>2022</v>
      </c>
    </row>
    <row r="2441" spans="1:9">
      <c r="A2441" s="3">
        <v>271584</v>
      </c>
      <c r="B2441" t="s">
        <v>2100</v>
      </c>
      <c r="C2441" t="s">
        <v>313</v>
      </c>
      <c r="D2441" t="s">
        <v>2700</v>
      </c>
      <c r="E2441" t="s">
        <v>330</v>
      </c>
      <c r="F2441" t="s">
        <v>3415</v>
      </c>
      <c r="G2441" s="24">
        <f t="shared" si="42"/>
        <v>0.46676923076923071</v>
      </c>
      <c r="H2441" s="24">
        <v>466.76923076923072</v>
      </c>
      <c r="I2441">
        <v>2022</v>
      </c>
    </row>
    <row r="2442" spans="1:9">
      <c r="A2442" s="3">
        <v>340291</v>
      </c>
      <c r="B2442" t="s">
        <v>2720</v>
      </c>
      <c r="C2442" t="s">
        <v>313</v>
      </c>
      <c r="D2442" t="s">
        <v>260</v>
      </c>
      <c r="E2442" t="s">
        <v>330</v>
      </c>
      <c r="F2442" t="s">
        <v>3273</v>
      </c>
      <c r="G2442" s="24">
        <f t="shared" si="42"/>
        <v>0.49846153846153846</v>
      </c>
      <c r="H2442" s="24">
        <v>498.46153846153845</v>
      </c>
      <c r="I2442">
        <v>2022</v>
      </c>
    </row>
    <row r="2443" spans="1:9">
      <c r="A2443" s="3">
        <v>368383</v>
      </c>
      <c r="B2443" t="s">
        <v>2720</v>
      </c>
      <c r="C2443" t="s">
        <v>313</v>
      </c>
      <c r="D2443" t="s">
        <v>260</v>
      </c>
      <c r="E2443" t="s">
        <v>330</v>
      </c>
      <c r="F2443" t="s">
        <v>3273</v>
      </c>
      <c r="G2443" s="24">
        <f t="shared" si="42"/>
        <v>0.49846153846153846</v>
      </c>
      <c r="H2443" s="24">
        <v>498.46153846153845</v>
      </c>
      <c r="I2443">
        <v>2022</v>
      </c>
    </row>
    <row r="2444" spans="1:9">
      <c r="A2444" s="3">
        <v>314521</v>
      </c>
      <c r="B2444" t="s">
        <v>1545</v>
      </c>
      <c r="C2444" t="s">
        <v>313</v>
      </c>
      <c r="D2444" t="s">
        <v>2700</v>
      </c>
      <c r="E2444" t="s">
        <v>330</v>
      </c>
      <c r="F2444" t="s">
        <v>3415</v>
      </c>
      <c r="G2444" s="24">
        <f t="shared" si="42"/>
        <v>0.504</v>
      </c>
      <c r="H2444" s="24">
        <v>504</v>
      </c>
      <c r="I2444">
        <v>2022</v>
      </c>
    </row>
    <row r="2445" spans="1:9">
      <c r="A2445" s="3">
        <v>227792</v>
      </c>
      <c r="B2445" t="s">
        <v>1539</v>
      </c>
      <c r="C2445" t="s">
        <v>313</v>
      </c>
      <c r="D2445" t="s">
        <v>2700</v>
      </c>
      <c r="E2445" t="s">
        <v>330</v>
      </c>
      <c r="F2445" t="s">
        <v>3370</v>
      </c>
      <c r="G2445" s="24">
        <f t="shared" si="42"/>
        <v>0.50978461538461539</v>
      </c>
      <c r="H2445" s="24">
        <v>509.78461538461539</v>
      </c>
      <c r="I2445">
        <v>2022</v>
      </c>
    </row>
    <row r="2446" spans="1:9">
      <c r="A2446" s="3">
        <v>290345</v>
      </c>
      <c r="B2446" t="s">
        <v>1698</v>
      </c>
      <c r="C2446" t="s">
        <v>313</v>
      </c>
      <c r="D2446" t="s">
        <v>2700</v>
      </c>
      <c r="E2446" t="s">
        <v>330</v>
      </c>
      <c r="F2446" t="s">
        <v>3090</v>
      </c>
      <c r="G2446" s="24">
        <f t="shared" si="42"/>
        <v>0.56561538461538452</v>
      </c>
      <c r="H2446" s="24">
        <v>565.61538461538453</v>
      </c>
      <c r="I2446">
        <v>2022</v>
      </c>
    </row>
    <row r="2447" spans="1:9">
      <c r="A2447" s="3">
        <v>326516</v>
      </c>
      <c r="B2447" t="s">
        <v>983</v>
      </c>
      <c r="C2447" t="s">
        <v>313</v>
      </c>
      <c r="D2447" t="s">
        <v>2700</v>
      </c>
      <c r="E2447" t="s">
        <v>330</v>
      </c>
      <c r="F2447" t="s">
        <v>3223</v>
      </c>
      <c r="G2447" s="24">
        <f t="shared" si="42"/>
        <v>0.56931538461538456</v>
      </c>
      <c r="H2447" s="24">
        <v>569.31538461538457</v>
      </c>
      <c r="I2447">
        <v>2022</v>
      </c>
    </row>
    <row r="2448" spans="1:9">
      <c r="A2448" s="3">
        <v>274641</v>
      </c>
      <c r="B2448" t="s">
        <v>2110</v>
      </c>
      <c r="C2448" t="s">
        <v>313</v>
      </c>
      <c r="D2448" t="s">
        <v>2700</v>
      </c>
      <c r="E2448" t="s">
        <v>330</v>
      </c>
      <c r="F2448" t="s">
        <v>3289</v>
      </c>
      <c r="G2448" s="24">
        <f t="shared" si="42"/>
        <v>0.59760000000000002</v>
      </c>
      <c r="H2448" s="24">
        <v>597.6</v>
      </c>
      <c r="I2448">
        <v>2022</v>
      </c>
    </row>
    <row r="2449" spans="1:9">
      <c r="A2449" s="3">
        <v>241883</v>
      </c>
      <c r="B2449" t="s">
        <v>1999</v>
      </c>
      <c r="C2449" t="s">
        <v>313</v>
      </c>
      <c r="D2449" t="s">
        <v>260</v>
      </c>
      <c r="E2449" t="s">
        <v>330</v>
      </c>
      <c r="F2449" t="s">
        <v>3271</v>
      </c>
      <c r="G2449" s="24">
        <f t="shared" si="42"/>
        <v>0.90615384615384609</v>
      </c>
      <c r="H2449" s="24">
        <v>906.15384615384608</v>
      </c>
      <c r="I2449">
        <v>2022</v>
      </c>
    </row>
    <row r="2450" spans="1:9">
      <c r="A2450" s="3">
        <v>241899</v>
      </c>
      <c r="B2450" t="s">
        <v>1999</v>
      </c>
      <c r="C2450" t="s">
        <v>313</v>
      </c>
      <c r="D2450" t="s">
        <v>260</v>
      </c>
      <c r="E2450" t="s">
        <v>330</v>
      </c>
      <c r="F2450" t="s">
        <v>3271</v>
      </c>
      <c r="G2450" s="24">
        <f t="shared" si="42"/>
        <v>0.90615384615384609</v>
      </c>
      <c r="H2450" s="24">
        <v>906.15384615384608</v>
      </c>
      <c r="I2450">
        <v>2022</v>
      </c>
    </row>
    <row r="2451" spans="1:9">
      <c r="A2451" s="3">
        <v>244395</v>
      </c>
      <c r="B2451" t="s">
        <v>2703</v>
      </c>
      <c r="C2451" t="s">
        <v>313</v>
      </c>
      <c r="D2451" t="s">
        <v>2700</v>
      </c>
      <c r="E2451" t="s">
        <v>330</v>
      </c>
      <c r="F2451" t="s">
        <v>3490</v>
      </c>
      <c r="G2451" s="24">
        <f t="shared" si="42"/>
        <v>0.92247692307692308</v>
      </c>
      <c r="H2451" s="24">
        <v>922.47692307692307</v>
      </c>
      <c r="I2451">
        <v>2022</v>
      </c>
    </row>
    <row r="2452" spans="1:9">
      <c r="A2452" s="3">
        <v>276214</v>
      </c>
      <c r="B2452" t="s">
        <v>2722</v>
      </c>
      <c r="C2452" t="s">
        <v>313</v>
      </c>
      <c r="D2452" t="s">
        <v>2700</v>
      </c>
      <c r="E2452" t="s">
        <v>330</v>
      </c>
      <c r="F2452" t="s">
        <v>3289</v>
      </c>
      <c r="G2452" s="24">
        <f t="shared" si="42"/>
        <v>0.95792307692307688</v>
      </c>
      <c r="H2452" s="24">
        <v>957.92307692307691</v>
      </c>
      <c r="I2452">
        <v>2022</v>
      </c>
    </row>
    <row r="2453" spans="1:9">
      <c r="A2453" s="3">
        <v>204420</v>
      </c>
      <c r="B2453" t="s">
        <v>2716</v>
      </c>
      <c r="C2453" t="s">
        <v>313</v>
      </c>
      <c r="D2453" t="s">
        <v>260</v>
      </c>
      <c r="E2453" t="s">
        <v>330</v>
      </c>
      <c r="F2453" t="s">
        <v>3226</v>
      </c>
      <c r="G2453" s="24">
        <f t="shared" si="42"/>
        <v>0.96320000000000006</v>
      </c>
      <c r="H2453" s="24">
        <v>963.2</v>
      </c>
      <c r="I2453">
        <v>2022</v>
      </c>
    </row>
    <row r="2454" spans="1:9">
      <c r="A2454" s="3">
        <v>191482</v>
      </c>
      <c r="B2454" t="s">
        <v>2704</v>
      </c>
      <c r="C2454" t="s">
        <v>313</v>
      </c>
      <c r="D2454" t="s">
        <v>2700</v>
      </c>
      <c r="E2454" t="s">
        <v>330</v>
      </c>
      <c r="F2454" t="s">
        <v>3183</v>
      </c>
      <c r="G2454" s="24">
        <f t="shared" si="42"/>
        <v>1.0341692307692307</v>
      </c>
      <c r="H2454" s="24">
        <v>1034.1692307692308</v>
      </c>
      <c r="I2454">
        <v>2022</v>
      </c>
    </row>
    <row r="2455" spans="1:9">
      <c r="A2455" s="3">
        <v>274784</v>
      </c>
      <c r="B2455" t="s">
        <v>2110</v>
      </c>
      <c r="C2455" t="s">
        <v>313</v>
      </c>
      <c r="D2455" t="s">
        <v>2700</v>
      </c>
      <c r="E2455" t="s">
        <v>330</v>
      </c>
      <c r="F2455" t="s">
        <v>3289</v>
      </c>
      <c r="G2455" s="24">
        <f t="shared" si="42"/>
        <v>1.0848923076923076</v>
      </c>
      <c r="H2455" s="24">
        <v>1084.8923076923077</v>
      </c>
      <c r="I2455">
        <v>2022</v>
      </c>
    </row>
    <row r="2456" spans="1:9">
      <c r="A2456" s="3">
        <v>271943</v>
      </c>
      <c r="B2456" t="s">
        <v>2110</v>
      </c>
      <c r="C2456" t="s">
        <v>313</v>
      </c>
      <c r="D2456" t="s">
        <v>2700</v>
      </c>
      <c r="E2456" t="s">
        <v>330</v>
      </c>
      <c r="F2456" t="s">
        <v>3289</v>
      </c>
      <c r="G2456" s="24">
        <f t="shared" si="42"/>
        <v>1.1549769230769229</v>
      </c>
      <c r="H2456" s="24">
        <v>1154.976923076923</v>
      </c>
      <c r="I2456">
        <v>2022</v>
      </c>
    </row>
    <row r="2457" spans="1:9">
      <c r="A2457" s="3">
        <v>264038</v>
      </c>
      <c r="B2457" t="s">
        <v>2694</v>
      </c>
      <c r="C2457" t="s">
        <v>313</v>
      </c>
      <c r="D2457" t="s">
        <v>2287</v>
      </c>
      <c r="E2457" t="s">
        <v>330</v>
      </c>
      <c r="F2457" t="s">
        <v>3322</v>
      </c>
      <c r="G2457" s="24">
        <f t="shared" si="42"/>
        <v>1.4073230769230767</v>
      </c>
      <c r="H2457" s="24">
        <v>1407.3230769230768</v>
      </c>
      <c r="I2457">
        <v>2022</v>
      </c>
    </row>
    <row r="2458" spans="1:9">
      <c r="A2458" s="3">
        <v>187294</v>
      </c>
      <c r="B2458" t="s">
        <v>2920</v>
      </c>
      <c r="C2458" t="s">
        <v>313</v>
      </c>
      <c r="D2458" t="s">
        <v>2298</v>
      </c>
      <c r="E2458" t="s">
        <v>330</v>
      </c>
      <c r="F2458" t="s">
        <v>3183</v>
      </c>
      <c r="G2458" s="24">
        <f t="shared" si="42"/>
        <v>1.4523923076923078</v>
      </c>
      <c r="H2458" s="24">
        <v>1452.3923076923077</v>
      </c>
      <c r="I2458">
        <v>2022</v>
      </c>
    </row>
    <row r="2459" spans="1:9">
      <c r="A2459" s="3">
        <v>223207</v>
      </c>
      <c r="B2459" t="s">
        <v>2898</v>
      </c>
      <c r="C2459" t="s">
        <v>313</v>
      </c>
      <c r="D2459" t="s">
        <v>260</v>
      </c>
      <c r="E2459" t="s">
        <v>330</v>
      </c>
      <c r="F2459" t="s">
        <v>3275</v>
      </c>
      <c r="G2459" s="24">
        <f t="shared" si="42"/>
        <v>1.4987076923076923</v>
      </c>
      <c r="H2459" s="24">
        <v>1498.7076923076922</v>
      </c>
      <c r="I2459">
        <v>2022</v>
      </c>
    </row>
    <row r="2460" spans="1:9">
      <c r="A2460" s="3">
        <v>165745</v>
      </c>
      <c r="B2460" t="s">
        <v>2709</v>
      </c>
      <c r="C2460" t="s">
        <v>313</v>
      </c>
      <c r="D2460" t="s">
        <v>233</v>
      </c>
      <c r="E2460" t="s">
        <v>280</v>
      </c>
      <c r="F2460" t="s">
        <v>3492</v>
      </c>
      <c r="G2460" s="24">
        <f t="shared" si="42"/>
        <v>1.5135384615384615</v>
      </c>
      <c r="H2460" s="24">
        <v>1513.5384615384614</v>
      </c>
      <c r="I2460">
        <v>2022</v>
      </c>
    </row>
    <row r="2461" spans="1:9">
      <c r="A2461" s="3">
        <v>90003</v>
      </c>
      <c r="B2461" t="s">
        <v>2282</v>
      </c>
      <c r="C2461" t="s">
        <v>313</v>
      </c>
      <c r="D2461" t="s">
        <v>2528</v>
      </c>
      <c r="E2461" t="s">
        <v>330</v>
      </c>
      <c r="F2461" t="s">
        <v>3289</v>
      </c>
      <c r="G2461" s="24">
        <f t="shared" si="42"/>
        <v>1.8139538461538458</v>
      </c>
      <c r="H2461" s="24">
        <v>1813.9538461538459</v>
      </c>
      <c r="I2461">
        <v>2022</v>
      </c>
    </row>
    <row r="2462" spans="1:9">
      <c r="A2462" s="3">
        <v>273075</v>
      </c>
      <c r="B2462" t="s">
        <v>2110</v>
      </c>
      <c r="C2462" t="s">
        <v>313</v>
      </c>
      <c r="D2462" t="s">
        <v>2700</v>
      </c>
      <c r="E2462" t="s">
        <v>330</v>
      </c>
      <c r="F2462" t="s">
        <v>3289</v>
      </c>
      <c r="G2462" s="24">
        <f t="shared" si="42"/>
        <v>1.9190769230769231</v>
      </c>
      <c r="H2462" s="24">
        <v>1919.0769230769231</v>
      </c>
      <c r="I2462">
        <v>2022</v>
      </c>
    </row>
    <row r="2463" spans="1:9">
      <c r="A2463" s="3">
        <v>228298</v>
      </c>
      <c r="B2463" t="s">
        <v>2699</v>
      </c>
      <c r="C2463" t="s">
        <v>313</v>
      </c>
      <c r="D2463" t="s">
        <v>2298</v>
      </c>
      <c r="E2463" t="s">
        <v>330</v>
      </c>
      <c r="F2463" t="s">
        <v>3183</v>
      </c>
      <c r="G2463" s="24">
        <f t="shared" si="42"/>
        <v>1.9403999999999999</v>
      </c>
      <c r="H2463" s="24">
        <v>1940.3999999999999</v>
      </c>
      <c r="I2463">
        <v>2022</v>
      </c>
    </row>
    <row r="2464" spans="1:9">
      <c r="A2464" s="3">
        <v>78154</v>
      </c>
      <c r="B2464" t="s">
        <v>2105</v>
      </c>
      <c r="C2464" t="s">
        <v>313</v>
      </c>
      <c r="D2464" t="s">
        <v>2701</v>
      </c>
      <c r="E2464" t="s">
        <v>330</v>
      </c>
      <c r="F2464" t="s">
        <v>3226</v>
      </c>
      <c r="G2464" s="24">
        <f t="shared" si="42"/>
        <v>1.9577999999999998</v>
      </c>
      <c r="H2464" s="24">
        <v>1957.7999999999997</v>
      </c>
      <c r="I2464">
        <v>2022</v>
      </c>
    </row>
    <row r="2465" spans="1:9">
      <c r="A2465" s="3">
        <v>223364</v>
      </c>
      <c r="B2465" t="s">
        <v>2718</v>
      </c>
      <c r="C2465" t="s">
        <v>313</v>
      </c>
      <c r="D2465" t="s">
        <v>2287</v>
      </c>
      <c r="E2465" t="s">
        <v>330</v>
      </c>
      <c r="F2465" t="s">
        <v>3070</v>
      </c>
      <c r="G2465" s="24">
        <f t="shared" si="42"/>
        <v>1.9949692307692308</v>
      </c>
      <c r="H2465" s="24">
        <v>1994.9692307692308</v>
      </c>
      <c r="I2465">
        <v>2022</v>
      </c>
    </row>
    <row r="2466" spans="1:9">
      <c r="A2466" s="3">
        <v>238759</v>
      </c>
      <c r="B2466" t="s">
        <v>2714</v>
      </c>
      <c r="C2466" t="s">
        <v>313</v>
      </c>
      <c r="D2466" t="s">
        <v>2528</v>
      </c>
      <c r="E2466" t="s">
        <v>330</v>
      </c>
      <c r="F2466" t="s">
        <v>3324</v>
      </c>
      <c r="G2466" s="24">
        <f t="shared" si="42"/>
        <v>2.0125384615384618</v>
      </c>
      <c r="H2466" s="24">
        <v>2012.5384615384617</v>
      </c>
      <c r="I2466">
        <v>2022</v>
      </c>
    </row>
    <row r="2467" spans="1:9">
      <c r="A2467" s="3">
        <v>184922</v>
      </c>
      <c r="B2467" t="s">
        <v>2916</v>
      </c>
      <c r="C2467" t="s">
        <v>313</v>
      </c>
      <c r="D2467" t="s">
        <v>260</v>
      </c>
      <c r="E2467" t="s">
        <v>330</v>
      </c>
      <c r="F2467" t="s">
        <v>3289</v>
      </c>
      <c r="G2467" s="24">
        <f t="shared" si="42"/>
        <v>2.0237538461538462</v>
      </c>
      <c r="H2467" s="24">
        <v>2023.7538461538461</v>
      </c>
      <c r="I2467">
        <v>2022</v>
      </c>
    </row>
    <row r="2468" spans="1:9">
      <c r="A2468" s="3">
        <v>80570</v>
      </c>
      <c r="B2468" t="s">
        <v>2464</v>
      </c>
      <c r="C2468" t="s">
        <v>313</v>
      </c>
      <c r="D2468" t="s">
        <v>260</v>
      </c>
      <c r="E2468" t="s">
        <v>330</v>
      </c>
      <c r="F2468" t="s">
        <v>3491</v>
      </c>
      <c r="G2468" s="24">
        <f t="shared" si="42"/>
        <v>2.0470153846153845</v>
      </c>
      <c r="H2468" s="24">
        <v>2047.0153846153844</v>
      </c>
      <c r="I2468">
        <v>2022</v>
      </c>
    </row>
    <row r="2469" spans="1:9">
      <c r="A2469" s="3">
        <v>80550</v>
      </c>
      <c r="B2469" t="s">
        <v>2464</v>
      </c>
      <c r="C2469" t="s">
        <v>313</v>
      </c>
      <c r="D2469" t="s">
        <v>260</v>
      </c>
      <c r="E2469" t="s">
        <v>330</v>
      </c>
      <c r="F2469" t="s">
        <v>3491</v>
      </c>
      <c r="G2469" s="24">
        <f t="shared" si="42"/>
        <v>2.0504000000000002</v>
      </c>
      <c r="H2469" s="24">
        <v>2050.4</v>
      </c>
      <c r="I2469">
        <v>2022</v>
      </c>
    </row>
    <row r="2470" spans="1:9">
      <c r="A2470" s="3">
        <v>81212</v>
      </c>
      <c r="B2470" t="s">
        <v>2464</v>
      </c>
      <c r="C2470" t="s">
        <v>313</v>
      </c>
      <c r="D2470" t="s">
        <v>260</v>
      </c>
      <c r="E2470" t="s">
        <v>330</v>
      </c>
      <c r="F2470" t="s">
        <v>3491</v>
      </c>
      <c r="G2470" s="24">
        <f t="shared" si="42"/>
        <v>2.0518153846153844</v>
      </c>
      <c r="H2470" s="24">
        <v>2051.8153846153846</v>
      </c>
      <c r="I2470">
        <v>2022</v>
      </c>
    </row>
    <row r="2471" spans="1:9">
      <c r="A2471" s="3">
        <v>92064</v>
      </c>
      <c r="B2471" t="s">
        <v>2699</v>
      </c>
      <c r="C2471" t="s">
        <v>313</v>
      </c>
      <c r="D2471" t="s">
        <v>2298</v>
      </c>
      <c r="E2471" t="s">
        <v>330</v>
      </c>
      <c r="F2471" t="s">
        <v>3228</v>
      </c>
      <c r="G2471" s="24">
        <f t="shared" si="42"/>
        <v>2.1541846153846156</v>
      </c>
      <c r="H2471" s="24">
        <v>2154.1846153846154</v>
      </c>
      <c r="I2471">
        <v>2022</v>
      </c>
    </row>
    <row r="2472" spans="1:9">
      <c r="A2472" s="3">
        <v>91046</v>
      </c>
      <c r="B2472" t="s">
        <v>2537</v>
      </c>
      <c r="C2472" t="s">
        <v>313</v>
      </c>
      <c r="D2472" t="s">
        <v>2298</v>
      </c>
      <c r="E2472" t="s">
        <v>330</v>
      </c>
      <c r="F2472" t="s">
        <v>3228</v>
      </c>
      <c r="G2472" s="24">
        <f t="shared" si="42"/>
        <v>2.1541846153846156</v>
      </c>
      <c r="H2472" s="24">
        <v>2154.1846153846154</v>
      </c>
      <c r="I2472">
        <v>2022</v>
      </c>
    </row>
    <row r="2473" spans="1:9">
      <c r="A2473" s="3">
        <v>223334</v>
      </c>
      <c r="B2473" t="s">
        <v>2904</v>
      </c>
      <c r="C2473" t="s">
        <v>313</v>
      </c>
      <c r="D2473" t="s">
        <v>2287</v>
      </c>
      <c r="E2473" t="s">
        <v>330</v>
      </c>
      <c r="F2473" t="s">
        <v>3070</v>
      </c>
      <c r="G2473" s="24">
        <f t="shared" si="42"/>
        <v>2.1703846153846151</v>
      </c>
      <c r="H2473" s="24">
        <v>2170.3846153846152</v>
      </c>
      <c r="I2473">
        <v>2022</v>
      </c>
    </row>
    <row r="2474" spans="1:9">
      <c r="A2474" s="3">
        <v>80534</v>
      </c>
      <c r="B2474" t="s">
        <v>2464</v>
      </c>
      <c r="C2474" t="s">
        <v>313</v>
      </c>
      <c r="D2474" t="s">
        <v>260</v>
      </c>
      <c r="E2474" t="s">
        <v>330</v>
      </c>
      <c r="F2474" t="s">
        <v>3491</v>
      </c>
      <c r="G2474" s="24">
        <f t="shared" si="42"/>
        <v>2.1804307692307692</v>
      </c>
      <c r="H2474" s="24">
        <v>2180.4307692307693</v>
      </c>
      <c r="I2474">
        <v>2022</v>
      </c>
    </row>
    <row r="2475" spans="1:9">
      <c r="A2475" s="3">
        <v>234665</v>
      </c>
      <c r="B2475" t="s">
        <v>2731</v>
      </c>
      <c r="C2475" t="s">
        <v>313</v>
      </c>
      <c r="D2475" t="s">
        <v>260</v>
      </c>
      <c r="E2475" t="s">
        <v>330</v>
      </c>
      <c r="F2475" t="s">
        <v>3367</v>
      </c>
      <c r="G2475" s="24">
        <f t="shared" si="42"/>
        <v>2.1832615384615384</v>
      </c>
      <c r="H2475" s="24">
        <v>2183.2615384615383</v>
      </c>
      <c r="I2475">
        <v>2022</v>
      </c>
    </row>
    <row r="2476" spans="1:9">
      <c r="A2476" s="3">
        <v>238921</v>
      </c>
      <c r="B2476" t="s">
        <v>2915</v>
      </c>
      <c r="C2476" t="s">
        <v>313</v>
      </c>
      <c r="D2476" t="s">
        <v>260</v>
      </c>
      <c r="E2476" t="s">
        <v>330</v>
      </c>
      <c r="F2476" t="s">
        <v>3367</v>
      </c>
      <c r="G2476" s="24">
        <f t="shared" si="42"/>
        <v>2.2191999999999998</v>
      </c>
      <c r="H2476" s="24">
        <v>2219.1999999999998</v>
      </c>
      <c r="I2476">
        <v>2022</v>
      </c>
    </row>
    <row r="2477" spans="1:9">
      <c r="A2477" s="3">
        <v>243700</v>
      </c>
      <c r="B2477" t="s">
        <v>1539</v>
      </c>
      <c r="C2477" t="s">
        <v>313</v>
      </c>
      <c r="D2477" t="s">
        <v>2700</v>
      </c>
      <c r="E2477" t="s">
        <v>330</v>
      </c>
      <c r="F2477" t="s">
        <v>3092</v>
      </c>
      <c r="G2477" s="24">
        <f t="shared" si="42"/>
        <v>2.2375384615384615</v>
      </c>
      <c r="H2477" s="24">
        <v>2237.5384615384614</v>
      </c>
      <c r="I2477">
        <v>2022</v>
      </c>
    </row>
    <row r="2478" spans="1:9">
      <c r="A2478" s="3">
        <v>210615</v>
      </c>
      <c r="B2478" t="s">
        <v>2305</v>
      </c>
      <c r="C2478" t="s">
        <v>313</v>
      </c>
      <c r="D2478" t="s">
        <v>2701</v>
      </c>
      <c r="E2478" t="s">
        <v>330</v>
      </c>
      <c r="F2478" t="s">
        <v>3183</v>
      </c>
      <c r="G2478" s="24">
        <f t="shared" si="42"/>
        <v>2.2638000000000003</v>
      </c>
      <c r="H2478" s="24">
        <v>2263.8000000000002</v>
      </c>
      <c r="I2478">
        <v>2022</v>
      </c>
    </row>
    <row r="2479" spans="1:9">
      <c r="A2479" s="3">
        <v>79844</v>
      </c>
      <c r="B2479" t="s">
        <v>2702</v>
      </c>
      <c r="C2479" t="s">
        <v>313</v>
      </c>
      <c r="D2479" t="s">
        <v>2528</v>
      </c>
      <c r="E2479" t="s">
        <v>330</v>
      </c>
      <c r="F2479" t="s">
        <v>3228</v>
      </c>
      <c r="G2479" s="24">
        <f t="shared" si="42"/>
        <v>2.3039999999999998</v>
      </c>
      <c r="H2479" s="24">
        <v>2304</v>
      </c>
      <c r="I2479">
        <v>2022</v>
      </c>
    </row>
    <row r="2480" spans="1:9">
      <c r="A2480" s="3">
        <v>50869</v>
      </c>
      <c r="B2480" t="s">
        <v>2729</v>
      </c>
      <c r="C2480" t="s">
        <v>313</v>
      </c>
      <c r="D2480" t="s">
        <v>260</v>
      </c>
      <c r="E2480" t="s">
        <v>330</v>
      </c>
      <c r="F2480" t="s">
        <v>3070</v>
      </c>
      <c r="G2480" s="24">
        <f t="shared" si="42"/>
        <v>2.3097461538461541</v>
      </c>
      <c r="H2480" s="24">
        <v>2309.7461538461539</v>
      </c>
      <c r="I2480">
        <v>2022</v>
      </c>
    </row>
    <row r="2481" spans="1:9">
      <c r="A2481" s="3">
        <v>264774</v>
      </c>
      <c r="B2481" t="s">
        <v>2921</v>
      </c>
      <c r="C2481" t="s">
        <v>313</v>
      </c>
      <c r="D2481" t="s">
        <v>260</v>
      </c>
      <c r="E2481" t="s">
        <v>330</v>
      </c>
      <c r="F2481" t="s">
        <v>3322</v>
      </c>
      <c r="G2481" s="24">
        <f t="shared" si="42"/>
        <v>2.3472</v>
      </c>
      <c r="H2481" s="24">
        <v>2347.1999999999998</v>
      </c>
      <c r="I2481">
        <v>2022</v>
      </c>
    </row>
    <row r="2482" spans="1:9">
      <c r="A2482" s="3">
        <v>163373</v>
      </c>
      <c r="B2482" t="s">
        <v>1728</v>
      </c>
      <c r="C2482" t="s">
        <v>313</v>
      </c>
      <c r="D2482" t="s">
        <v>2298</v>
      </c>
      <c r="E2482" t="s">
        <v>330</v>
      </c>
      <c r="F2482" t="s">
        <v>3275</v>
      </c>
      <c r="G2482" s="24">
        <f t="shared" si="42"/>
        <v>2.4982307692307693</v>
      </c>
      <c r="H2482" s="24">
        <v>2498.2307692307691</v>
      </c>
      <c r="I2482">
        <v>2022</v>
      </c>
    </row>
    <row r="2483" spans="1:9">
      <c r="A2483" s="3">
        <v>254424</v>
      </c>
      <c r="B2483" t="s">
        <v>1472</v>
      </c>
      <c r="C2483" t="s">
        <v>313</v>
      </c>
      <c r="D2483" t="s">
        <v>260</v>
      </c>
      <c r="E2483" t="s">
        <v>330</v>
      </c>
      <c r="F2483" t="s">
        <v>3271</v>
      </c>
      <c r="G2483" s="24">
        <f t="shared" si="42"/>
        <v>2.5813999999999999</v>
      </c>
      <c r="H2483" s="24">
        <v>2581.4</v>
      </c>
      <c r="I2483">
        <v>2022</v>
      </c>
    </row>
    <row r="2484" spans="1:9">
      <c r="A2484" s="3">
        <v>254183</v>
      </c>
      <c r="B2484" t="s">
        <v>2726</v>
      </c>
      <c r="C2484" t="s">
        <v>313</v>
      </c>
      <c r="D2484" t="s">
        <v>2701</v>
      </c>
      <c r="E2484" t="s">
        <v>330</v>
      </c>
      <c r="F2484" t="s">
        <v>3496</v>
      </c>
      <c r="G2484" s="24">
        <f t="shared" si="42"/>
        <v>2.5960000000000001</v>
      </c>
      <c r="H2484" s="24">
        <v>2596</v>
      </c>
      <c r="I2484">
        <v>2022</v>
      </c>
    </row>
    <row r="2485" spans="1:9">
      <c r="A2485" s="3">
        <v>244052</v>
      </c>
      <c r="B2485" t="s">
        <v>2905</v>
      </c>
      <c r="C2485" t="s">
        <v>313</v>
      </c>
      <c r="D2485" t="s">
        <v>260</v>
      </c>
      <c r="E2485" t="s">
        <v>330</v>
      </c>
      <c r="F2485" t="s">
        <v>3271</v>
      </c>
      <c r="G2485" s="24">
        <f t="shared" si="42"/>
        <v>2.7056</v>
      </c>
      <c r="H2485" s="24">
        <v>2705.6</v>
      </c>
      <c r="I2485">
        <v>2022</v>
      </c>
    </row>
    <row r="2486" spans="1:9">
      <c r="A2486" s="3">
        <v>289464</v>
      </c>
      <c r="B2486" t="s">
        <v>1716</v>
      </c>
      <c r="C2486" t="s">
        <v>313</v>
      </c>
      <c r="D2486" t="s">
        <v>2528</v>
      </c>
      <c r="E2486" t="s">
        <v>330</v>
      </c>
      <c r="F2486" t="s">
        <v>3271</v>
      </c>
      <c r="G2486" s="24">
        <f t="shared" si="42"/>
        <v>3.1723999999999997</v>
      </c>
      <c r="H2486" s="24">
        <v>3172.3999999999996</v>
      </c>
      <c r="I2486">
        <v>2022</v>
      </c>
    </row>
    <row r="2487" spans="1:9">
      <c r="A2487" s="3">
        <v>288863</v>
      </c>
      <c r="B2487" t="s">
        <v>1783</v>
      </c>
      <c r="C2487" t="s">
        <v>313</v>
      </c>
      <c r="D2487" t="s">
        <v>2528</v>
      </c>
      <c r="E2487" t="s">
        <v>330</v>
      </c>
      <c r="F2487" t="s">
        <v>3289</v>
      </c>
      <c r="G2487" s="24">
        <f t="shared" si="42"/>
        <v>3.2078769230769226</v>
      </c>
      <c r="H2487" s="24">
        <v>3207.8769230769226</v>
      </c>
      <c r="I2487">
        <v>2022</v>
      </c>
    </row>
    <row r="2488" spans="1:9">
      <c r="A2488" s="3">
        <v>245806</v>
      </c>
      <c r="B2488" t="s">
        <v>2732</v>
      </c>
      <c r="C2488" t="s">
        <v>313</v>
      </c>
      <c r="D2488" t="s">
        <v>260</v>
      </c>
      <c r="E2488" t="s">
        <v>330</v>
      </c>
      <c r="F2488" t="s">
        <v>3271</v>
      </c>
      <c r="G2488" s="24">
        <f t="shared" si="42"/>
        <v>3.2170999999999994</v>
      </c>
      <c r="H2488" s="24">
        <v>3217.0999999999995</v>
      </c>
      <c r="I2488">
        <v>2022</v>
      </c>
    </row>
    <row r="2489" spans="1:9">
      <c r="A2489" s="3">
        <v>222298</v>
      </c>
      <c r="B2489" t="s">
        <v>445</v>
      </c>
      <c r="C2489" t="s">
        <v>313</v>
      </c>
      <c r="D2489" t="s">
        <v>260</v>
      </c>
      <c r="E2489" t="s">
        <v>330</v>
      </c>
      <c r="F2489" t="s">
        <v>3183</v>
      </c>
      <c r="G2489" s="24">
        <f t="shared" si="42"/>
        <v>3.4034</v>
      </c>
      <c r="H2489" s="24">
        <v>3403.4</v>
      </c>
      <c r="I2489">
        <v>2022</v>
      </c>
    </row>
    <row r="2490" spans="1:9">
      <c r="A2490" s="3">
        <v>192130</v>
      </c>
      <c r="B2490" t="s">
        <v>2208</v>
      </c>
      <c r="C2490" t="s">
        <v>313</v>
      </c>
      <c r="D2490" t="s">
        <v>2701</v>
      </c>
      <c r="E2490" t="s">
        <v>330</v>
      </c>
      <c r="F2490" t="s">
        <v>3369</v>
      </c>
      <c r="G2490" s="24">
        <f t="shared" si="42"/>
        <v>3.4477846153846152</v>
      </c>
      <c r="H2490" s="24">
        <v>3447.7846153846153</v>
      </c>
      <c r="I2490">
        <v>2022</v>
      </c>
    </row>
    <row r="2491" spans="1:9">
      <c r="A2491" s="3">
        <v>254401</v>
      </c>
      <c r="B2491" t="s">
        <v>2906</v>
      </c>
      <c r="C2491" t="s">
        <v>313</v>
      </c>
      <c r="D2491" t="s">
        <v>260</v>
      </c>
      <c r="E2491" t="s">
        <v>330</v>
      </c>
      <c r="F2491" t="s">
        <v>3271</v>
      </c>
      <c r="G2491" s="24">
        <f t="shared" ref="G2491:G2554" si="43">H2491/1000</f>
        <v>3.5844</v>
      </c>
      <c r="H2491" s="24">
        <v>3584.4</v>
      </c>
      <c r="I2491">
        <v>2022</v>
      </c>
    </row>
    <row r="2492" spans="1:9">
      <c r="A2492" s="3">
        <v>89970</v>
      </c>
      <c r="B2492" t="s">
        <v>1723</v>
      </c>
      <c r="C2492" t="s">
        <v>313</v>
      </c>
      <c r="D2492" t="s">
        <v>2528</v>
      </c>
      <c r="E2492" t="s">
        <v>330</v>
      </c>
      <c r="F2492" t="s">
        <v>3289</v>
      </c>
      <c r="G2492" s="24">
        <f t="shared" si="43"/>
        <v>3.6113538461538459</v>
      </c>
      <c r="H2492" s="24">
        <v>3611.353846153846</v>
      </c>
      <c r="I2492">
        <v>2022</v>
      </c>
    </row>
    <row r="2493" spans="1:9">
      <c r="A2493" s="3">
        <v>288505</v>
      </c>
      <c r="B2493" t="s">
        <v>991</v>
      </c>
      <c r="C2493" t="s">
        <v>313</v>
      </c>
      <c r="D2493" t="s">
        <v>260</v>
      </c>
      <c r="E2493" t="s">
        <v>330</v>
      </c>
      <c r="F2493" t="s">
        <v>3529</v>
      </c>
      <c r="G2493" s="24">
        <f t="shared" si="43"/>
        <v>3.7909692307692309</v>
      </c>
      <c r="H2493" s="24">
        <v>3790.9692307692308</v>
      </c>
      <c r="I2493">
        <v>2022</v>
      </c>
    </row>
    <row r="2494" spans="1:9">
      <c r="A2494" s="3">
        <v>260552</v>
      </c>
      <c r="B2494" t="s">
        <v>1999</v>
      </c>
      <c r="C2494" t="s">
        <v>313</v>
      </c>
      <c r="D2494" t="s">
        <v>260</v>
      </c>
      <c r="E2494" t="s">
        <v>330</v>
      </c>
      <c r="F2494" t="s">
        <v>3245</v>
      </c>
      <c r="G2494" s="24">
        <f t="shared" si="43"/>
        <v>3.8075692307692308</v>
      </c>
      <c r="H2494" s="24">
        <v>3807.5692307692307</v>
      </c>
      <c r="I2494">
        <v>2022</v>
      </c>
    </row>
    <row r="2495" spans="1:9">
      <c r="A2495" s="3">
        <v>223358</v>
      </c>
      <c r="B2495" t="s">
        <v>2718</v>
      </c>
      <c r="C2495" t="s">
        <v>313</v>
      </c>
      <c r="D2495" t="s">
        <v>2287</v>
      </c>
      <c r="E2495" t="s">
        <v>330</v>
      </c>
      <c r="F2495" t="s">
        <v>3070</v>
      </c>
      <c r="G2495" s="24">
        <f t="shared" si="43"/>
        <v>3.8110923076923076</v>
      </c>
      <c r="H2495" s="24">
        <v>3811.0923076923077</v>
      </c>
      <c r="I2495">
        <v>2022</v>
      </c>
    </row>
    <row r="2496" spans="1:9">
      <c r="A2496" s="3">
        <v>250990</v>
      </c>
      <c r="B2496" t="s">
        <v>2907</v>
      </c>
      <c r="C2496" t="s">
        <v>313</v>
      </c>
      <c r="D2496" t="s">
        <v>260</v>
      </c>
      <c r="E2496" t="s">
        <v>330</v>
      </c>
      <c r="F2496" t="s">
        <v>3183</v>
      </c>
      <c r="G2496" s="24">
        <f t="shared" si="43"/>
        <v>3.8231999999999999</v>
      </c>
      <c r="H2496" s="24">
        <v>3823.2</v>
      </c>
      <c r="I2496">
        <v>2022</v>
      </c>
    </row>
    <row r="2497" spans="1:9">
      <c r="A2497" s="3">
        <v>243698</v>
      </c>
      <c r="B2497" t="s">
        <v>1539</v>
      </c>
      <c r="C2497" t="s">
        <v>313</v>
      </c>
      <c r="D2497" t="s">
        <v>2700</v>
      </c>
      <c r="E2497" t="s">
        <v>330</v>
      </c>
      <c r="F2497" t="s">
        <v>3092</v>
      </c>
      <c r="G2497" s="24">
        <f t="shared" si="43"/>
        <v>3.8559769230769234</v>
      </c>
      <c r="H2497" s="24">
        <v>3855.9769230769234</v>
      </c>
      <c r="I2497">
        <v>2022</v>
      </c>
    </row>
    <row r="2498" spans="1:9">
      <c r="A2498" s="3">
        <v>227607</v>
      </c>
      <c r="B2498" t="s">
        <v>2719</v>
      </c>
      <c r="C2498" t="s">
        <v>313</v>
      </c>
      <c r="D2498" t="s">
        <v>2701</v>
      </c>
      <c r="E2498" t="s">
        <v>330</v>
      </c>
      <c r="F2498" t="s">
        <v>3033</v>
      </c>
      <c r="G2498" s="24">
        <f t="shared" si="43"/>
        <v>4.0624615384615383</v>
      </c>
      <c r="H2498" s="24">
        <v>4062.4615384615381</v>
      </c>
      <c r="I2498">
        <v>2022</v>
      </c>
    </row>
    <row r="2499" spans="1:9">
      <c r="A2499" s="3">
        <v>286379</v>
      </c>
      <c r="B2499" t="s">
        <v>1716</v>
      </c>
      <c r="C2499" t="s">
        <v>313</v>
      </c>
      <c r="D2499" t="s">
        <v>2528</v>
      </c>
      <c r="E2499" t="s">
        <v>330</v>
      </c>
      <c r="F2499" t="s">
        <v>3271</v>
      </c>
      <c r="G2499" s="24">
        <f t="shared" si="43"/>
        <v>4.3167999999999997</v>
      </c>
      <c r="H2499" s="24">
        <v>4316.8</v>
      </c>
      <c r="I2499">
        <v>2022</v>
      </c>
    </row>
    <row r="2500" spans="1:9">
      <c r="A2500" s="3">
        <v>305506</v>
      </c>
      <c r="B2500" t="s">
        <v>2918</v>
      </c>
      <c r="C2500" t="s">
        <v>313</v>
      </c>
      <c r="D2500" t="s">
        <v>2701</v>
      </c>
      <c r="E2500" t="s">
        <v>330</v>
      </c>
      <c r="F2500" t="s">
        <v>3529</v>
      </c>
      <c r="G2500" s="24">
        <f t="shared" si="43"/>
        <v>4.362569230769231</v>
      </c>
      <c r="H2500" s="24">
        <v>4362.5692307692307</v>
      </c>
      <c r="I2500">
        <v>2022</v>
      </c>
    </row>
    <row r="2501" spans="1:9">
      <c r="A2501" s="3">
        <v>229771</v>
      </c>
      <c r="B2501" t="s">
        <v>2917</v>
      </c>
      <c r="C2501" t="s">
        <v>313</v>
      </c>
      <c r="D2501" t="s">
        <v>260</v>
      </c>
      <c r="E2501" t="s">
        <v>330</v>
      </c>
      <c r="F2501" t="s">
        <v>3322</v>
      </c>
      <c r="G2501" s="24">
        <f t="shared" si="43"/>
        <v>4.4782000000000002</v>
      </c>
      <c r="H2501" s="24">
        <v>4478.2</v>
      </c>
      <c r="I2501">
        <v>2022</v>
      </c>
    </row>
    <row r="2502" spans="1:9">
      <c r="A2502" s="3">
        <v>227311</v>
      </c>
      <c r="B2502" t="s">
        <v>1415</v>
      </c>
      <c r="C2502" t="s">
        <v>313</v>
      </c>
      <c r="D2502" t="s">
        <v>260</v>
      </c>
      <c r="E2502" t="s">
        <v>330</v>
      </c>
      <c r="F2502" t="s">
        <v>3033</v>
      </c>
      <c r="G2502" s="24">
        <f t="shared" si="43"/>
        <v>4.4861538461538455</v>
      </c>
      <c r="H2502" s="24">
        <v>4486.1538461538457</v>
      </c>
      <c r="I2502">
        <v>2022</v>
      </c>
    </row>
    <row r="2503" spans="1:9">
      <c r="A2503" s="3">
        <v>243188</v>
      </c>
      <c r="B2503" t="s">
        <v>2721</v>
      </c>
      <c r="C2503" t="s">
        <v>313</v>
      </c>
      <c r="D2503" t="s">
        <v>2528</v>
      </c>
      <c r="E2503" t="s">
        <v>330</v>
      </c>
      <c r="F2503" t="s">
        <v>3092</v>
      </c>
      <c r="G2503" s="24">
        <f t="shared" si="43"/>
        <v>4.4905307692307685</v>
      </c>
      <c r="H2503" s="24">
        <v>4490.5307692307688</v>
      </c>
      <c r="I2503">
        <v>2022</v>
      </c>
    </row>
    <row r="2504" spans="1:9">
      <c r="A2504" s="3">
        <v>205298</v>
      </c>
      <c r="B2504" t="s">
        <v>1462</v>
      </c>
      <c r="C2504" t="s">
        <v>313</v>
      </c>
      <c r="D2504" t="s">
        <v>260</v>
      </c>
      <c r="E2504" t="s">
        <v>330</v>
      </c>
      <c r="F2504" t="s">
        <v>3070</v>
      </c>
      <c r="G2504" s="24">
        <f t="shared" si="43"/>
        <v>4.5206769230769233</v>
      </c>
      <c r="H2504" s="24">
        <v>4520.6769230769232</v>
      </c>
      <c r="I2504">
        <v>2022</v>
      </c>
    </row>
    <row r="2505" spans="1:9">
      <c r="A2505" s="3">
        <v>206746</v>
      </c>
      <c r="B2505" t="s">
        <v>1462</v>
      </c>
      <c r="C2505" t="s">
        <v>313</v>
      </c>
      <c r="D2505" t="s">
        <v>260</v>
      </c>
      <c r="E2505" t="s">
        <v>330</v>
      </c>
      <c r="F2505" t="s">
        <v>3070</v>
      </c>
      <c r="G2505" s="24">
        <f t="shared" si="43"/>
        <v>4.5209615384615383</v>
      </c>
      <c r="H2505" s="24">
        <v>4520.9615384615381</v>
      </c>
      <c r="I2505">
        <v>2022</v>
      </c>
    </row>
    <row r="2506" spans="1:9">
      <c r="A2506" s="3">
        <v>245790</v>
      </c>
      <c r="B2506" t="s">
        <v>2897</v>
      </c>
      <c r="C2506" t="s">
        <v>313</v>
      </c>
      <c r="D2506" t="s">
        <v>260</v>
      </c>
      <c r="E2506" t="s">
        <v>330</v>
      </c>
      <c r="F2506" t="s">
        <v>3271</v>
      </c>
      <c r="G2506" s="24">
        <f t="shared" si="43"/>
        <v>4.5295999999999994</v>
      </c>
      <c r="H2506" s="24">
        <v>4529.5999999999995</v>
      </c>
      <c r="I2506">
        <v>2022</v>
      </c>
    </row>
    <row r="2507" spans="1:9">
      <c r="A2507" s="3">
        <v>245195</v>
      </c>
      <c r="B2507" t="s">
        <v>2711</v>
      </c>
      <c r="C2507" t="s">
        <v>313</v>
      </c>
      <c r="D2507" t="s">
        <v>2287</v>
      </c>
      <c r="E2507" t="s">
        <v>330</v>
      </c>
      <c r="F2507" t="s">
        <v>3070</v>
      </c>
      <c r="G2507" s="24">
        <f t="shared" si="43"/>
        <v>4.6143692307692312</v>
      </c>
      <c r="H2507" s="24">
        <v>4614.3692307692309</v>
      </c>
      <c r="I2507">
        <v>2022</v>
      </c>
    </row>
    <row r="2508" spans="1:9">
      <c r="A2508" s="3">
        <v>93432</v>
      </c>
      <c r="B2508" t="s">
        <v>559</v>
      </c>
      <c r="C2508" t="s">
        <v>313</v>
      </c>
      <c r="D2508" t="s">
        <v>2528</v>
      </c>
      <c r="E2508" t="s">
        <v>330</v>
      </c>
      <c r="F2508" t="s">
        <v>3070</v>
      </c>
      <c r="G2508" s="24">
        <f t="shared" si="43"/>
        <v>4.6184538461538462</v>
      </c>
      <c r="H2508" s="24">
        <v>4618.4538461538459</v>
      </c>
      <c r="I2508">
        <v>2022</v>
      </c>
    </row>
    <row r="2509" spans="1:9">
      <c r="A2509" s="3">
        <v>223199</v>
      </c>
      <c r="B2509" t="s">
        <v>2717</v>
      </c>
      <c r="C2509" t="s">
        <v>313</v>
      </c>
      <c r="D2509" t="s">
        <v>260</v>
      </c>
      <c r="E2509" t="s">
        <v>330</v>
      </c>
      <c r="F2509" t="s">
        <v>3275</v>
      </c>
      <c r="G2509" s="24">
        <f t="shared" si="43"/>
        <v>4.7175230769230767</v>
      </c>
      <c r="H2509" s="24">
        <v>4717.5230769230766</v>
      </c>
      <c r="I2509">
        <v>2022</v>
      </c>
    </row>
    <row r="2510" spans="1:9">
      <c r="A2510" s="3">
        <v>278315</v>
      </c>
      <c r="B2510" t="s">
        <v>2016</v>
      </c>
      <c r="C2510" t="s">
        <v>313</v>
      </c>
      <c r="D2510" t="s">
        <v>260</v>
      </c>
      <c r="E2510" t="s">
        <v>330</v>
      </c>
      <c r="F2510" t="s">
        <v>3273</v>
      </c>
      <c r="G2510" s="24">
        <f t="shared" si="43"/>
        <v>4.7289538461538463</v>
      </c>
      <c r="H2510" s="24">
        <v>4728.9538461538459</v>
      </c>
      <c r="I2510">
        <v>2022</v>
      </c>
    </row>
    <row r="2511" spans="1:9">
      <c r="A2511" s="3">
        <v>256511</v>
      </c>
      <c r="B2511" t="s">
        <v>2733</v>
      </c>
      <c r="C2511" t="s">
        <v>313</v>
      </c>
      <c r="D2511" t="s">
        <v>2287</v>
      </c>
      <c r="E2511" t="s">
        <v>330</v>
      </c>
      <c r="F2511" t="s">
        <v>3322</v>
      </c>
      <c r="G2511" s="24">
        <f t="shared" si="43"/>
        <v>4.7611384615384615</v>
      </c>
      <c r="H2511" s="24">
        <v>4761.1384615384613</v>
      </c>
      <c r="I2511">
        <v>2022</v>
      </c>
    </row>
    <row r="2512" spans="1:9">
      <c r="A2512" s="3">
        <v>223146</v>
      </c>
      <c r="B2512" t="s">
        <v>2717</v>
      </c>
      <c r="C2512" t="s">
        <v>313</v>
      </c>
      <c r="D2512" t="s">
        <v>260</v>
      </c>
      <c r="E2512" t="s">
        <v>330</v>
      </c>
      <c r="F2512" t="s">
        <v>3275</v>
      </c>
      <c r="G2512" s="24">
        <f t="shared" si="43"/>
        <v>4.8197076923076922</v>
      </c>
      <c r="H2512" s="24">
        <v>4819.707692307692</v>
      </c>
      <c r="I2512">
        <v>2022</v>
      </c>
    </row>
    <row r="2513" spans="1:9">
      <c r="A2513" s="3">
        <v>223126</v>
      </c>
      <c r="B2513" t="s">
        <v>1415</v>
      </c>
      <c r="C2513" t="s">
        <v>313</v>
      </c>
      <c r="D2513" t="s">
        <v>260</v>
      </c>
      <c r="E2513" t="s">
        <v>330</v>
      </c>
      <c r="F2513" t="s">
        <v>3275</v>
      </c>
      <c r="G2513" s="24">
        <f t="shared" si="43"/>
        <v>4.9644692307692315</v>
      </c>
      <c r="H2513" s="24">
        <v>4964.4692307692312</v>
      </c>
      <c r="I2513">
        <v>2022</v>
      </c>
    </row>
    <row r="2514" spans="1:9">
      <c r="A2514" s="3">
        <v>264049</v>
      </c>
      <c r="B2514" t="s">
        <v>2694</v>
      </c>
      <c r="C2514" t="s">
        <v>313</v>
      </c>
      <c r="D2514" t="s">
        <v>2287</v>
      </c>
      <c r="E2514" t="s">
        <v>330</v>
      </c>
      <c r="F2514" t="s">
        <v>3322</v>
      </c>
      <c r="G2514" s="24">
        <f t="shared" si="43"/>
        <v>4.9764153846153851</v>
      </c>
      <c r="H2514" s="24">
        <v>4976.4153846153849</v>
      </c>
      <c r="I2514">
        <v>2022</v>
      </c>
    </row>
    <row r="2515" spans="1:9">
      <c r="A2515" s="3">
        <v>264049</v>
      </c>
      <c r="B2515" t="s">
        <v>2694</v>
      </c>
      <c r="C2515" t="s">
        <v>313</v>
      </c>
      <c r="D2515" t="s">
        <v>2287</v>
      </c>
      <c r="E2515" t="s">
        <v>330</v>
      </c>
      <c r="F2515" t="s">
        <v>3322</v>
      </c>
      <c r="G2515" s="24">
        <f t="shared" si="43"/>
        <v>4.9764153846153851</v>
      </c>
      <c r="H2515" s="24">
        <v>4976.4153846153849</v>
      </c>
      <c r="I2515">
        <v>2022</v>
      </c>
    </row>
    <row r="2516" spans="1:9">
      <c r="A2516" s="3">
        <v>246202</v>
      </c>
      <c r="B2516" t="s">
        <v>2730</v>
      </c>
      <c r="C2516" t="s">
        <v>313</v>
      </c>
      <c r="D2516" t="s">
        <v>260</v>
      </c>
      <c r="E2516" t="s">
        <v>330</v>
      </c>
      <c r="F2516" t="s">
        <v>3070</v>
      </c>
      <c r="G2516" s="24">
        <f t="shared" si="43"/>
        <v>5.002584615384615</v>
      </c>
      <c r="H2516" s="24">
        <v>5002.5846153846151</v>
      </c>
      <c r="I2516">
        <v>2022</v>
      </c>
    </row>
    <row r="2517" spans="1:9">
      <c r="A2517" s="3">
        <v>264054</v>
      </c>
      <c r="B2517" t="s">
        <v>2694</v>
      </c>
      <c r="C2517" t="s">
        <v>313</v>
      </c>
      <c r="D2517" t="s">
        <v>2287</v>
      </c>
      <c r="E2517" t="s">
        <v>330</v>
      </c>
      <c r="F2517" t="s">
        <v>3322</v>
      </c>
      <c r="G2517" s="24">
        <f t="shared" si="43"/>
        <v>5.0051769230769221</v>
      </c>
      <c r="H2517" s="24">
        <v>5005.1769230769223</v>
      </c>
      <c r="I2517">
        <v>2022</v>
      </c>
    </row>
    <row r="2518" spans="1:9">
      <c r="A2518" s="3">
        <v>227336</v>
      </c>
      <c r="B2518" t="s">
        <v>2729</v>
      </c>
      <c r="C2518" t="s">
        <v>313</v>
      </c>
      <c r="D2518" t="s">
        <v>260</v>
      </c>
      <c r="E2518" t="s">
        <v>330</v>
      </c>
      <c r="F2518" t="s">
        <v>3070</v>
      </c>
      <c r="G2518" s="24">
        <f t="shared" si="43"/>
        <v>5.0136923076923079</v>
      </c>
      <c r="H2518" s="24">
        <v>5013.6923076923076</v>
      </c>
      <c r="I2518">
        <v>2022</v>
      </c>
    </row>
    <row r="2519" spans="1:9">
      <c r="A2519" s="3">
        <v>221165</v>
      </c>
      <c r="B2519" t="s">
        <v>761</v>
      </c>
      <c r="C2519" t="s">
        <v>313</v>
      </c>
      <c r="D2519" t="s">
        <v>2701</v>
      </c>
      <c r="E2519" t="s">
        <v>330</v>
      </c>
      <c r="F2519" t="s">
        <v>3416</v>
      </c>
      <c r="G2519" s="24">
        <f t="shared" si="43"/>
        <v>5.0342000000000002</v>
      </c>
      <c r="H2519" s="24">
        <v>5034.2</v>
      </c>
      <c r="I2519">
        <v>2022</v>
      </c>
    </row>
    <row r="2520" spans="1:9">
      <c r="A2520" s="3">
        <v>263969</v>
      </c>
      <c r="B2520" t="s">
        <v>2694</v>
      </c>
      <c r="C2520" t="s">
        <v>313</v>
      </c>
      <c r="D2520" t="s">
        <v>2287</v>
      </c>
      <c r="E2520" t="s">
        <v>330</v>
      </c>
      <c r="F2520" t="s">
        <v>3322</v>
      </c>
      <c r="G2520" s="24">
        <f t="shared" si="43"/>
        <v>5.0535692307692308</v>
      </c>
      <c r="H2520" s="24">
        <v>5053.5692307692307</v>
      </c>
      <c r="I2520">
        <v>2022</v>
      </c>
    </row>
    <row r="2521" spans="1:9">
      <c r="A2521" s="3">
        <v>161405</v>
      </c>
      <c r="B2521" t="s">
        <v>1731</v>
      </c>
      <c r="C2521" t="s">
        <v>313</v>
      </c>
      <c r="D2521" t="s">
        <v>2701</v>
      </c>
      <c r="E2521" t="s">
        <v>330</v>
      </c>
      <c r="F2521" t="s">
        <v>3416</v>
      </c>
      <c r="G2521" s="24">
        <f t="shared" si="43"/>
        <v>5.0632846153846156</v>
      </c>
      <c r="H2521" s="24">
        <v>5063.2846153846158</v>
      </c>
      <c r="I2521">
        <v>2022</v>
      </c>
    </row>
    <row r="2522" spans="1:9">
      <c r="A2522" s="3">
        <v>160347</v>
      </c>
      <c r="B2522" t="s">
        <v>1731</v>
      </c>
      <c r="C2522" t="s">
        <v>313</v>
      </c>
      <c r="D2522" t="s">
        <v>2701</v>
      </c>
      <c r="E2522" t="s">
        <v>330</v>
      </c>
      <c r="F2522" t="s">
        <v>3416</v>
      </c>
      <c r="G2522" s="24">
        <f t="shared" si="43"/>
        <v>5.079484615384616</v>
      </c>
      <c r="H2522" s="24">
        <v>5079.4846153846156</v>
      </c>
      <c r="I2522">
        <v>2022</v>
      </c>
    </row>
    <row r="2523" spans="1:9">
      <c r="A2523" s="3">
        <v>223203</v>
      </c>
      <c r="B2523" t="s">
        <v>2898</v>
      </c>
      <c r="C2523" t="s">
        <v>313</v>
      </c>
      <c r="D2523" t="s">
        <v>260</v>
      </c>
      <c r="E2523" t="s">
        <v>330</v>
      </c>
      <c r="F2523" t="s">
        <v>3275</v>
      </c>
      <c r="G2523" s="24">
        <f t="shared" si="43"/>
        <v>5.1092307692307699</v>
      </c>
      <c r="H2523" s="24">
        <v>5109.2307692307695</v>
      </c>
      <c r="I2523">
        <v>2022</v>
      </c>
    </row>
    <row r="2524" spans="1:9">
      <c r="A2524" s="3">
        <v>223340</v>
      </c>
      <c r="B2524" t="s">
        <v>2904</v>
      </c>
      <c r="C2524" t="s">
        <v>313</v>
      </c>
      <c r="D2524" t="s">
        <v>2287</v>
      </c>
      <c r="E2524" t="s">
        <v>330</v>
      </c>
      <c r="F2524" t="s">
        <v>3070</v>
      </c>
      <c r="G2524" s="24">
        <f t="shared" si="43"/>
        <v>5.13</v>
      </c>
      <c r="H2524" s="24">
        <v>5130</v>
      </c>
      <c r="I2524">
        <v>2022</v>
      </c>
    </row>
    <row r="2525" spans="1:9">
      <c r="A2525" s="3">
        <v>257673</v>
      </c>
      <c r="B2525" t="s">
        <v>2733</v>
      </c>
      <c r="C2525" t="s">
        <v>313</v>
      </c>
      <c r="D2525" t="s">
        <v>2287</v>
      </c>
      <c r="E2525" t="s">
        <v>330</v>
      </c>
      <c r="F2525" t="s">
        <v>3322</v>
      </c>
      <c r="G2525" s="24">
        <f t="shared" si="43"/>
        <v>5.2039384615384616</v>
      </c>
      <c r="H2525" s="24">
        <v>5203.9384615384615</v>
      </c>
      <c r="I2525">
        <v>2022</v>
      </c>
    </row>
    <row r="2526" spans="1:9">
      <c r="A2526" s="3">
        <v>171869</v>
      </c>
      <c r="B2526" t="s">
        <v>2734</v>
      </c>
      <c r="C2526" t="s">
        <v>313</v>
      </c>
      <c r="D2526" t="s">
        <v>2701</v>
      </c>
      <c r="E2526" t="s">
        <v>330</v>
      </c>
      <c r="F2526" t="s">
        <v>3498</v>
      </c>
      <c r="G2526" s="24">
        <f t="shared" si="43"/>
        <v>5.2345461538461535</v>
      </c>
      <c r="H2526" s="24">
        <v>5234.5461538461532</v>
      </c>
      <c r="I2526">
        <v>2022</v>
      </c>
    </row>
    <row r="2527" spans="1:9">
      <c r="A2527" s="3">
        <v>136186</v>
      </c>
      <c r="B2527" t="s">
        <v>1786</v>
      </c>
      <c r="C2527" t="s">
        <v>313</v>
      </c>
      <c r="D2527" t="s">
        <v>2298</v>
      </c>
      <c r="E2527" t="s">
        <v>330</v>
      </c>
      <c r="F2527" t="s">
        <v>3275</v>
      </c>
      <c r="G2527" s="24">
        <f t="shared" si="43"/>
        <v>5.2416307692307695</v>
      </c>
      <c r="H2527" s="24">
        <v>5241.6307692307691</v>
      </c>
      <c r="I2527">
        <v>2022</v>
      </c>
    </row>
    <row r="2528" spans="1:9">
      <c r="A2528" s="3">
        <v>227601</v>
      </c>
      <c r="B2528" t="s">
        <v>2719</v>
      </c>
      <c r="C2528" t="s">
        <v>313</v>
      </c>
      <c r="D2528" t="s">
        <v>2701</v>
      </c>
      <c r="E2528" t="s">
        <v>330</v>
      </c>
      <c r="F2528" t="s">
        <v>3033</v>
      </c>
      <c r="G2528" s="24">
        <f t="shared" si="43"/>
        <v>5.2467230769230762</v>
      </c>
      <c r="H2528" s="24">
        <v>5246.7230769230764</v>
      </c>
      <c r="I2528">
        <v>2022</v>
      </c>
    </row>
    <row r="2529" spans="1:9">
      <c r="A2529" s="3">
        <v>252683</v>
      </c>
      <c r="B2529" t="s">
        <v>2725</v>
      </c>
      <c r="C2529" t="s">
        <v>313</v>
      </c>
      <c r="D2529" t="s">
        <v>2701</v>
      </c>
      <c r="E2529" t="s">
        <v>330</v>
      </c>
      <c r="F2529" t="s">
        <v>3070</v>
      </c>
      <c r="G2529" s="24">
        <f t="shared" si="43"/>
        <v>5.3075769230769225</v>
      </c>
      <c r="H2529" s="24">
        <v>5307.5769230769229</v>
      </c>
      <c r="I2529">
        <v>2022</v>
      </c>
    </row>
    <row r="2530" spans="1:9">
      <c r="A2530" s="3">
        <v>202820</v>
      </c>
      <c r="B2530" t="s">
        <v>2901</v>
      </c>
      <c r="C2530" t="s">
        <v>313</v>
      </c>
      <c r="D2530" t="s">
        <v>2701</v>
      </c>
      <c r="E2530" t="s">
        <v>330</v>
      </c>
      <c r="F2530" t="s">
        <v>3070</v>
      </c>
      <c r="G2530" s="24">
        <f t="shared" si="43"/>
        <v>5.3141538461538458</v>
      </c>
      <c r="H2530" s="24">
        <v>5314.1538461538457</v>
      </c>
      <c r="I2530">
        <v>2022</v>
      </c>
    </row>
    <row r="2531" spans="1:9">
      <c r="A2531" s="3">
        <v>263306</v>
      </c>
      <c r="B2531" t="s">
        <v>2900</v>
      </c>
      <c r="C2531" t="s">
        <v>313</v>
      </c>
      <c r="D2531" t="s">
        <v>2701</v>
      </c>
      <c r="E2531" t="s">
        <v>330</v>
      </c>
      <c r="F2531" t="s">
        <v>3070</v>
      </c>
      <c r="G2531" s="24">
        <f t="shared" si="43"/>
        <v>5.3176923076923073</v>
      </c>
      <c r="H2531" s="24">
        <v>5317.6923076923076</v>
      </c>
      <c r="I2531">
        <v>2022</v>
      </c>
    </row>
    <row r="2532" spans="1:9">
      <c r="A2532" s="3">
        <v>126730</v>
      </c>
      <c r="B2532" t="s">
        <v>450</v>
      </c>
      <c r="C2532" t="s">
        <v>313</v>
      </c>
      <c r="D2532" t="s">
        <v>2298</v>
      </c>
      <c r="E2532" t="s">
        <v>330</v>
      </c>
      <c r="F2532" t="s">
        <v>3275</v>
      </c>
      <c r="G2532" s="24">
        <f t="shared" si="43"/>
        <v>5.3297999999999996</v>
      </c>
      <c r="H2532" s="24">
        <v>5329.7999999999993</v>
      </c>
      <c r="I2532">
        <v>2022</v>
      </c>
    </row>
    <row r="2533" spans="1:9">
      <c r="A2533" s="3">
        <v>227573</v>
      </c>
      <c r="B2533" t="s">
        <v>2715</v>
      </c>
      <c r="C2533" t="s">
        <v>313</v>
      </c>
      <c r="D2533" t="s">
        <v>260</v>
      </c>
      <c r="E2533" t="s">
        <v>330</v>
      </c>
      <c r="F2533" t="s">
        <v>3033</v>
      </c>
      <c r="G2533" s="24">
        <f t="shared" si="43"/>
        <v>5.3410153846153845</v>
      </c>
      <c r="H2533" s="24">
        <v>5341.0153846153844</v>
      </c>
      <c r="I2533">
        <v>2022</v>
      </c>
    </row>
    <row r="2534" spans="1:9">
      <c r="A2534" s="3">
        <v>245127</v>
      </c>
      <c r="B2534" t="s">
        <v>2724</v>
      </c>
      <c r="C2534" t="s">
        <v>313</v>
      </c>
      <c r="D2534" t="s">
        <v>260</v>
      </c>
      <c r="E2534" t="s">
        <v>330</v>
      </c>
      <c r="F2534" t="s">
        <v>3289</v>
      </c>
      <c r="G2534" s="24">
        <f t="shared" si="43"/>
        <v>5.3472461538461538</v>
      </c>
      <c r="H2534" s="24">
        <v>5347.2461538461539</v>
      </c>
      <c r="I2534">
        <v>2022</v>
      </c>
    </row>
    <row r="2535" spans="1:9">
      <c r="A2535" s="3">
        <v>215894</v>
      </c>
      <c r="B2535" t="s">
        <v>2535</v>
      </c>
      <c r="C2535" t="s">
        <v>313</v>
      </c>
      <c r="D2535" t="s">
        <v>2701</v>
      </c>
      <c r="E2535" t="s">
        <v>330</v>
      </c>
      <c r="F2535" t="s">
        <v>3224</v>
      </c>
      <c r="G2535" s="24">
        <f t="shared" si="43"/>
        <v>5.4141230769230759</v>
      </c>
      <c r="H2535" s="24">
        <v>5414.123076923076</v>
      </c>
      <c r="I2535">
        <v>2022</v>
      </c>
    </row>
    <row r="2536" spans="1:9">
      <c r="A2536" s="3">
        <v>209540</v>
      </c>
      <c r="B2536" t="s">
        <v>2712</v>
      </c>
      <c r="C2536" t="s">
        <v>313</v>
      </c>
      <c r="D2536" t="s">
        <v>2528</v>
      </c>
      <c r="E2536" t="s">
        <v>330</v>
      </c>
      <c r="F2536" t="s">
        <v>3275</v>
      </c>
      <c r="G2536" s="24">
        <f t="shared" si="43"/>
        <v>5.4240000000000004</v>
      </c>
      <c r="H2536" s="24">
        <v>5424</v>
      </c>
      <c r="I2536">
        <v>2022</v>
      </c>
    </row>
    <row r="2537" spans="1:9">
      <c r="A2537" s="3">
        <v>257002</v>
      </c>
      <c r="B2537" t="s">
        <v>2898</v>
      </c>
      <c r="C2537" t="s">
        <v>313</v>
      </c>
      <c r="D2537" t="s">
        <v>260</v>
      </c>
      <c r="E2537" t="s">
        <v>330</v>
      </c>
      <c r="F2537" t="s">
        <v>3183</v>
      </c>
      <c r="G2537" s="24">
        <f t="shared" si="43"/>
        <v>5.4823999999999993</v>
      </c>
      <c r="H2537" s="24">
        <v>5482.4</v>
      </c>
      <c r="I2537">
        <v>2022</v>
      </c>
    </row>
    <row r="2538" spans="1:9">
      <c r="A2538" s="3">
        <v>173742</v>
      </c>
      <c r="B2538" t="s">
        <v>2715</v>
      </c>
      <c r="C2538" t="s">
        <v>313</v>
      </c>
      <c r="D2538" t="s">
        <v>260</v>
      </c>
      <c r="E2538" t="s">
        <v>330</v>
      </c>
      <c r="F2538" t="s">
        <v>3275</v>
      </c>
      <c r="G2538" s="24">
        <f t="shared" si="43"/>
        <v>5.5079999999999991</v>
      </c>
      <c r="H2538" s="24">
        <v>5507.9999999999991</v>
      </c>
      <c r="I2538">
        <v>2022</v>
      </c>
    </row>
    <row r="2539" spans="1:9">
      <c r="A2539" s="3">
        <v>218393</v>
      </c>
      <c r="B2539" t="s">
        <v>2087</v>
      </c>
      <c r="C2539" t="s">
        <v>313</v>
      </c>
      <c r="D2539" t="s">
        <v>260</v>
      </c>
      <c r="E2539" t="s">
        <v>330</v>
      </c>
      <c r="F2539" t="s">
        <v>3275</v>
      </c>
      <c r="G2539" s="24">
        <f t="shared" si="43"/>
        <v>5.511969230769231</v>
      </c>
      <c r="H2539" s="24">
        <v>5511.9692307692312</v>
      </c>
      <c r="I2539">
        <v>2022</v>
      </c>
    </row>
    <row r="2540" spans="1:9">
      <c r="A2540" s="3">
        <v>238908</v>
      </c>
      <c r="B2540" t="s">
        <v>2915</v>
      </c>
      <c r="C2540" t="s">
        <v>313</v>
      </c>
      <c r="D2540" t="s">
        <v>260</v>
      </c>
      <c r="E2540" t="s">
        <v>330</v>
      </c>
      <c r="F2540" t="s">
        <v>3367</v>
      </c>
      <c r="G2540" s="24">
        <f t="shared" si="43"/>
        <v>5.5278</v>
      </c>
      <c r="H2540" s="24">
        <v>5527.8</v>
      </c>
      <c r="I2540">
        <v>2022</v>
      </c>
    </row>
    <row r="2541" spans="1:9">
      <c r="A2541" s="3">
        <v>250972</v>
      </c>
      <c r="B2541" t="s">
        <v>2896</v>
      </c>
      <c r="C2541" t="s">
        <v>313</v>
      </c>
      <c r="D2541" t="s">
        <v>260</v>
      </c>
      <c r="E2541" t="s">
        <v>330</v>
      </c>
      <c r="F2541" t="s">
        <v>3324</v>
      </c>
      <c r="G2541" s="24">
        <f t="shared" si="43"/>
        <v>5.5439999999999996</v>
      </c>
      <c r="H2541" s="24">
        <v>5544</v>
      </c>
      <c r="I2541">
        <v>2022</v>
      </c>
    </row>
    <row r="2542" spans="1:9">
      <c r="A2542" s="3">
        <v>281123</v>
      </c>
      <c r="B2542" t="s">
        <v>2725</v>
      </c>
      <c r="C2542" t="s">
        <v>313</v>
      </c>
      <c r="D2542" t="s">
        <v>2701</v>
      </c>
      <c r="E2542" t="s">
        <v>330</v>
      </c>
      <c r="F2542" t="s">
        <v>3491</v>
      </c>
      <c r="G2542" s="24">
        <f t="shared" si="43"/>
        <v>5.5503307692307686</v>
      </c>
      <c r="H2542" s="24">
        <v>5550.330769230769</v>
      </c>
      <c r="I2542">
        <v>2022</v>
      </c>
    </row>
    <row r="2543" spans="1:9">
      <c r="A2543" s="3">
        <v>260052</v>
      </c>
      <c r="B2543" t="s">
        <v>1517</v>
      </c>
      <c r="C2543" t="s">
        <v>313</v>
      </c>
      <c r="D2543" t="s">
        <v>260</v>
      </c>
      <c r="E2543" t="s">
        <v>330</v>
      </c>
      <c r="F2543" t="s">
        <v>3495</v>
      </c>
      <c r="G2543" s="24">
        <f t="shared" si="43"/>
        <v>5.7092000000000001</v>
      </c>
      <c r="H2543" s="24">
        <v>5709.2</v>
      </c>
      <c r="I2543">
        <v>2022</v>
      </c>
    </row>
    <row r="2544" spans="1:9">
      <c r="A2544" s="3">
        <v>238915</v>
      </c>
      <c r="B2544" t="s">
        <v>2915</v>
      </c>
      <c r="C2544" t="s">
        <v>313</v>
      </c>
      <c r="D2544" t="s">
        <v>260</v>
      </c>
      <c r="E2544" t="s">
        <v>330</v>
      </c>
      <c r="F2544" t="s">
        <v>3367</v>
      </c>
      <c r="G2544" s="24">
        <f t="shared" si="43"/>
        <v>5.76</v>
      </c>
      <c r="H2544" s="24">
        <v>5760</v>
      </c>
      <c r="I2544">
        <v>2022</v>
      </c>
    </row>
    <row r="2545" spans="1:9">
      <c r="A2545" s="3">
        <v>224302</v>
      </c>
      <c r="B2545" t="s">
        <v>1008</v>
      </c>
      <c r="C2545" t="s">
        <v>313</v>
      </c>
      <c r="D2545" t="s">
        <v>2701</v>
      </c>
      <c r="E2545" t="s">
        <v>330</v>
      </c>
      <c r="F2545" t="s">
        <v>3496</v>
      </c>
      <c r="G2545" s="24">
        <f t="shared" si="43"/>
        <v>5.7640000000000002</v>
      </c>
      <c r="H2545" s="24">
        <v>5764</v>
      </c>
      <c r="I2545">
        <v>2022</v>
      </c>
    </row>
    <row r="2546" spans="1:9">
      <c r="A2546" s="3">
        <v>204429</v>
      </c>
      <c r="B2546" t="s">
        <v>2919</v>
      </c>
      <c r="C2546" t="s">
        <v>313</v>
      </c>
      <c r="D2546" t="s">
        <v>260</v>
      </c>
      <c r="E2546" t="s">
        <v>330</v>
      </c>
      <c r="F2546" t="s">
        <v>3416</v>
      </c>
      <c r="G2546" s="24">
        <f t="shared" si="43"/>
        <v>5.7649153846153851</v>
      </c>
      <c r="H2546" s="24">
        <v>5764.9153846153849</v>
      </c>
      <c r="I2546">
        <v>2022</v>
      </c>
    </row>
    <row r="2547" spans="1:9">
      <c r="A2547" s="3">
        <v>260382</v>
      </c>
      <c r="B2547" t="s">
        <v>1999</v>
      </c>
      <c r="C2547" t="s">
        <v>313</v>
      </c>
      <c r="D2547" t="s">
        <v>260</v>
      </c>
      <c r="E2547" t="s">
        <v>330</v>
      </c>
      <c r="F2547" t="s">
        <v>3245</v>
      </c>
      <c r="G2547" s="24">
        <f t="shared" si="43"/>
        <v>5.7691846153846145</v>
      </c>
      <c r="H2547" s="24">
        <v>5769.1846153846145</v>
      </c>
      <c r="I2547">
        <v>2022</v>
      </c>
    </row>
    <row r="2548" spans="1:9">
      <c r="A2548" s="3">
        <v>260039</v>
      </c>
      <c r="B2548" t="s">
        <v>2728</v>
      </c>
      <c r="C2548" t="s">
        <v>313</v>
      </c>
      <c r="D2548" t="s">
        <v>260</v>
      </c>
      <c r="E2548" t="s">
        <v>330</v>
      </c>
      <c r="F2548" t="s">
        <v>3495</v>
      </c>
      <c r="G2548" s="24">
        <f t="shared" si="43"/>
        <v>5.7708000000000004</v>
      </c>
      <c r="H2548" s="24">
        <v>5770.8</v>
      </c>
      <c r="I2548">
        <v>2022</v>
      </c>
    </row>
    <row r="2549" spans="1:9">
      <c r="A2549" s="3">
        <v>260093</v>
      </c>
      <c r="B2549" t="s">
        <v>2400</v>
      </c>
      <c r="C2549" t="s">
        <v>313</v>
      </c>
      <c r="D2549" t="s">
        <v>2701</v>
      </c>
      <c r="E2549" t="s">
        <v>330</v>
      </c>
      <c r="F2549" t="s">
        <v>3495</v>
      </c>
      <c r="G2549" s="24">
        <f t="shared" si="43"/>
        <v>5.7713999999999999</v>
      </c>
      <c r="H2549" s="24">
        <v>5771.4</v>
      </c>
      <c r="I2549">
        <v>2022</v>
      </c>
    </row>
    <row r="2550" spans="1:9">
      <c r="A2550" s="3">
        <v>277642</v>
      </c>
      <c r="B2550" t="s">
        <v>2400</v>
      </c>
      <c r="C2550" t="s">
        <v>313</v>
      </c>
      <c r="D2550" t="s">
        <v>2701</v>
      </c>
      <c r="E2550" t="s">
        <v>330</v>
      </c>
      <c r="F2550" t="s">
        <v>3495</v>
      </c>
      <c r="G2550" s="24">
        <f t="shared" si="43"/>
        <v>5.7729000000000008</v>
      </c>
      <c r="H2550" s="24">
        <v>5772.9000000000005</v>
      </c>
      <c r="I2550">
        <v>2022</v>
      </c>
    </row>
    <row r="2551" spans="1:9">
      <c r="A2551" s="3">
        <v>221899</v>
      </c>
      <c r="B2551" t="s">
        <v>2710</v>
      </c>
      <c r="C2551" t="s">
        <v>313</v>
      </c>
      <c r="D2551" t="s">
        <v>260</v>
      </c>
      <c r="E2551" t="s">
        <v>330</v>
      </c>
      <c r="F2551" t="s">
        <v>3289</v>
      </c>
      <c r="G2551" s="24">
        <f t="shared" si="43"/>
        <v>5.7746769230769228</v>
      </c>
      <c r="H2551" s="24">
        <v>5774.6769230769232</v>
      </c>
      <c r="I2551">
        <v>2022</v>
      </c>
    </row>
    <row r="2552" spans="1:9">
      <c r="A2552" s="3">
        <v>262258</v>
      </c>
      <c r="B2552" t="s">
        <v>2727</v>
      </c>
      <c r="C2552" t="s">
        <v>313</v>
      </c>
      <c r="D2552" t="s">
        <v>260</v>
      </c>
      <c r="E2552" t="s">
        <v>330</v>
      </c>
      <c r="F2552" t="s">
        <v>3495</v>
      </c>
      <c r="G2552" s="24">
        <f t="shared" si="43"/>
        <v>5.7758000000000003</v>
      </c>
      <c r="H2552" s="24">
        <v>5775.8</v>
      </c>
      <c r="I2552">
        <v>2022</v>
      </c>
    </row>
    <row r="2553" spans="1:9">
      <c r="A2553" s="3">
        <v>264764</v>
      </c>
      <c r="B2553" t="s">
        <v>2917</v>
      </c>
      <c r="C2553" t="s">
        <v>313</v>
      </c>
      <c r="D2553" t="s">
        <v>260</v>
      </c>
      <c r="E2553" t="s">
        <v>330</v>
      </c>
      <c r="F2553" t="s">
        <v>3322</v>
      </c>
      <c r="G2553" s="24">
        <f t="shared" si="43"/>
        <v>5.8071999999999999</v>
      </c>
      <c r="H2553" s="24">
        <v>5807.2</v>
      </c>
      <c r="I2553">
        <v>2022</v>
      </c>
    </row>
    <row r="2554" spans="1:9">
      <c r="A2554" s="3">
        <v>234528</v>
      </c>
      <c r="B2554" t="s">
        <v>2902</v>
      </c>
      <c r="C2554" t="s">
        <v>313</v>
      </c>
      <c r="D2554" t="s">
        <v>260</v>
      </c>
      <c r="E2554" t="s">
        <v>330</v>
      </c>
      <c r="F2554" t="s">
        <v>3530</v>
      </c>
      <c r="G2554" s="24">
        <f t="shared" si="43"/>
        <v>5.816007692307692</v>
      </c>
      <c r="H2554" s="24">
        <v>5816.0076923076922</v>
      </c>
      <c r="I2554">
        <v>2022</v>
      </c>
    </row>
    <row r="2555" spans="1:9">
      <c r="A2555" s="3">
        <v>170849</v>
      </c>
      <c r="B2555" t="s">
        <v>1413</v>
      </c>
      <c r="C2555" t="s">
        <v>313</v>
      </c>
      <c r="D2555" t="s">
        <v>260</v>
      </c>
      <c r="E2555" t="s">
        <v>330</v>
      </c>
      <c r="F2555" t="s">
        <v>3289</v>
      </c>
      <c r="G2555" s="24">
        <f t="shared" ref="G2555:G2618" si="44">H2555/1000</f>
        <v>5.8187076923076919</v>
      </c>
      <c r="H2555" s="24">
        <v>5818.707692307692</v>
      </c>
      <c r="I2555">
        <v>2022</v>
      </c>
    </row>
    <row r="2556" spans="1:9">
      <c r="A2556" s="3">
        <v>234515</v>
      </c>
      <c r="B2556" t="s">
        <v>2903</v>
      </c>
      <c r="C2556" t="s">
        <v>313</v>
      </c>
      <c r="D2556" t="s">
        <v>260</v>
      </c>
      <c r="E2556" t="s">
        <v>330</v>
      </c>
      <c r="F2556" t="s">
        <v>3530</v>
      </c>
      <c r="G2556" s="24">
        <f t="shared" si="44"/>
        <v>5.9607692307692304</v>
      </c>
      <c r="H2556" s="24">
        <v>5960.7692307692305</v>
      </c>
      <c r="I2556">
        <v>2022</v>
      </c>
    </row>
    <row r="2557" spans="1:9">
      <c r="A2557" s="3">
        <v>461290</v>
      </c>
      <c r="B2557" t="s">
        <v>982</v>
      </c>
      <c r="C2557" t="s">
        <v>313</v>
      </c>
      <c r="D2557" t="s">
        <v>2700</v>
      </c>
      <c r="E2557" t="s">
        <v>330</v>
      </c>
      <c r="F2557" t="s">
        <v>3094</v>
      </c>
      <c r="G2557" s="24">
        <f t="shared" si="44"/>
        <v>1.4723076923076922E-2</v>
      </c>
      <c r="H2557">
        <v>14.723076923076922</v>
      </c>
      <c r="I2557">
        <v>2023</v>
      </c>
    </row>
    <row r="2558" spans="1:9">
      <c r="A2558" s="3">
        <v>461183</v>
      </c>
      <c r="B2558" t="s">
        <v>982</v>
      </c>
      <c r="C2558" t="s">
        <v>313</v>
      </c>
      <c r="D2558" t="s">
        <v>2700</v>
      </c>
      <c r="E2558" t="s">
        <v>330</v>
      </c>
      <c r="F2558" t="s">
        <v>3094</v>
      </c>
      <c r="G2558" s="24">
        <f t="shared" si="44"/>
        <v>1.5392307692307693E-2</v>
      </c>
      <c r="H2558">
        <v>15.392307692307693</v>
      </c>
      <c r="I2558">
        <v>2023</v>
      </c>
    </row>
    <row r="2559" spans="1:9">
      <c r="A2559" s="3">
        <v>287994</v>
      </c>
      <c r="B2559" t="s">
        <v>982</v>
      </c>
      <c r="C2559" t="s">
        <v>313</v>
      </c>
      <c r="D2559" t="s">
        <v>2700</v>
      </c>
      <c r="E2559" t="s">
        <v>330</v>
      </c>
      <c r="F2559" t="s">
        <v>3094</v>
      </c>
      <c r="G2559" s="24">
        <f t="shared" si="44"/>
        <v>1.6338461538461538E-2</v>
      </c>
      <c r="H2559">
        <v>16.338461538461537</v>
      </c>
      <c r="I2559">
        <v>2023</v>
      </c>
    </row>
    <row r="2560" spans="1:9">
      <c r="A2560" s="3">
        <v>288027</v>
      </c>
      <c r="B2560" t="s">
        <v>982</v>
      </c>
      <c r="C2560" t="s">
        <v>313</v>
      </c>
      <c r="D2560" t="s">
        <v>2700</v>
      </c>
      <c r="E2560" t="s">
        <v>330</v>
      </c>
      <c r="F2560" t="s">
        <v>3094</v>
      </c>
      <c r="G2560" s="24">
        <f t="shared" si="44"/>
        <v>1.6615384615384615E-2</v>
      </c>
      <c r="H2560">
        <v>16.615384615384617</v>
      </c>
      <c r="I2560">
        <v>2023</v>
      </c>
    </row>
    <row r="2561" spans="1:9">
      <c r="A2561" s="3">
        <v>303423</v>
      </c>
      <c r="B2561" t="s">
        <v>1406</v>
      </c>
      <c r="C2561" t="s">
        <v>313</v>
      </c>
      <c r="D2561" t="s">
        <v>2700</v>
      </c>
      <c r="E2561" t="s">
        <v>330</v>
      </c>
      <c r="F2561" t="s">
        <v>3799</v>
      </c>
      <c r="G2561" s="24">
        <f t="shared" si="44"/>
        <v>1.8784615384615386E-2</v>
      </c>
      <c r="H2561">
        <v>18.784615384615385</v>
      </c>
      <c r="I2561">
        <v>2023</v>
      </c>
    </row>
    <row r="2562" spans="1:9">
      <c r="A2562" s="3">
        <v>331200</v>
      </c>
      <c r="B2562" t="s">
        <v>2110</v>
      </c>
      <c r="C2562" t="s">
        <v>313</v>
      </c>
      <c r="D2562" t="s">
        <v>2700</v>
      </c>
      <c r="E2562" t="s">
        <v>330</v>
      </c>
      <c r="F2562" t="s">
        <v>3109</v>
      </c>
      <c r="G2562" s="24">
        <f t="shared" si="44"/>
        <v>1.9384615384615382E-2</v>
      </c>
      <c r="H2562">
        <v>19.384615384615383</v>
      </c>
      <c r="I2562">
        <v>2023</v>
      </c>
    </row>
    <row r="2563" spans="1:9">
      <c r="A2563" s="3">
        <v>316436</v>
      </c>
      <c r="B2563" t="s">
        <v>982</v>
      </c>
      <c r="C2563" t="s">
        <v>313</v>
      </c>
      <c r="D2563" t="s">
        <v>2700</v>
      </c>
      <c r="E2563" t="s">
        <v>330</v>
      </c>
      <c r="F2563" t="s">
        <v>3376</v>
      </c>
      <c r="G2563" s="24">
        <f t="shared" si="44"/>
        <v>2.2823076923076922E-2</v>
      </c>
      <c r="H2563">
        <v>22.823076923076922</v>
      </c>
      <c r="I2563">
        <v>2023</v>
      </c>
    </row>
    <row r="2564" spans="1:9">
      <c r="A2564" s="3">
        <v>324360</v>
      </c>
      <c r="B2564" t="s">
        <v>982</v>
      </c>
      <c r="C2564" t="s">
        <v>313</v>
      </c>
      <c r="D2564" t="s">
        <v>2700</v>
      </c>
      <c r="E2564" t="s">
        <v>330</v>
      </c>
      <c r="F2564" t="s">
        <v>3094</v>
      </c>
      <c r="G2564" s="24">
        <f t="shared" si="44"/>
        <v>2.2823076923076922E-2</v>
      </c>
      <c r="H2564">
        <v>22.823076923076922</v>
      </c>
      <c r="I2564">
        <v>2023</v>
      </c>
    </row>
    <row r="2565" spans="1:9">
      <c r="A2565" s="3">
        <v>579325</v>
      </c>
      <c r="B2565" t="s">
        <v>981</v>
      </c>
      <c r="C2565" t="s">
        <v>313</v>
      </c>
      <c r="D2565" t="s">
        <v>2700</v>
      </c>
      <c r="E2565" t="s">
        <v>330</v>
      </c>
      <c r="F2565" t="s">
        <v>3095</v>
      </c>
      <c r="G2565" s="24">
        <f t="shared" si="44"/>
        <v>2.3130769230769229E-2</v>
      </c>
      <c r="H2565">
        <v>23.130769230769229</v>
      </c>
      <c r="I2565">
        <v>2023</v>
      </c>
    </row>
    <row r="2566" spans="1:9">
      <c r="A2566" s="3">
        <v>466830</v>
      </c>
      <c r="B2566" t="s">
        <v>982</v>
      </c>
      <c r="C2566" t="s">
        <v>313</v>
      </c>
      <c r="D2566" t="s">
        <v>2700</v>
      </c>
      <c r="E2566" t="s">
        <v>330</v>
      </c>
      <c r="F2566" t="s">
        <v>3499</v>
      </c>
      <c r="G2566" s="24">
        <f t="shared" si="44"/>
        <v>2.5676923076923076E-2</v>
      </c>
      <c r="H2566">
        <v>25.676923076923078</v>
      </c>
      <c r="I2566">
        <v>2023</v>
      </c>
    </row>
    <row r="2567" spans="1:9">
      <c r="A2567" s="3">
        <v>312632</v>
      </c>
      <c r="B2567" t="s">
        <v>982</v>
      </c>
      <c r="C2567" t="s">
        <v>313</v>
      </c>
      <c r="D2567" t="s">
        <v>2700</v>
      </c>
      <c r="E2567" t="s">
        <v>330</v>
      </c>
      <c r="F2567" t="s">
        <v>3094</v>
      </c>
      <c r="G2567" s="24">
        <f t="shared" si="44"/>
        <v>2.7784615384615383E-2</v>
      </c>
      <c r="H2567" s="24">
        <v>27.784615384615382</v>
      </c>
      <c r="I2567">
        <v>2023</v>
      </c>
    </row>
    <row r="2568" spans="1:9">
      <c r="A2568" s="3">
        <v>288025</v>
      </c>
      <c r="B2568" t="s">
        <v>982</v>
      </c>
      <c r="C2568" t="s">
        <v>313</v>
      </c>
      <c r="D2568" t="s">
        <v>2700</v>
      </c>
      <c r="E2568" t="s">
        <v>330</v>
      </c>
      <c r="F2568" t="s">
        <v>3094</v>
      </c>
      <c r="G2568" s="24">
        <f t="shared" si="44"/>
        <v>2.9353846153846151E-2</v>
      </c>
      <c r="H2568">
        <v>29.353846153846149</v>
      </c>
      <c r="I2568">
        <v>2023</v>
      </c>
    </row>
    <row r="2569" spans="1:9">
      <c r="A2569" s="3">
        <v>316641</v>
      </c>
      <c r="B2569" t="s">
        <v>982</v>
      </c>
      <c r="C2569" t="s">
        <v>313</v>
      </c>
      <c r="D2569" t="s">
        <v>2700</v>
      </c>
      <c r="E2569" t="s">
        <v>330</v>
      </c>
      <c r="F2569" t="s">
        <v>3376</v>
      </c>
      <c r="G2569" s="24">
        <f t="shared" si="44"/>
        <v>3.0430769230769233E-2</v>
      </c>
      <c r="H2569">
        <v>30.430769230769233</v>
      </c>
      <c r="I2569">
        <v>2023</v>
      </c>
    </row>
    <row r="2570" spans="1:9">
      <c r="A2570" s="3">
        <v>349768</v>
      </c>
      <c r="B2570" t="s">
        <v>1406</v>
      </c>
      <c r="C2570" t="s">
        <v>313</v>
      </c>
      <c r="D2570" t="s">
        <v>2700</v>
      </c>
      <c r="E2570" t="s">
        <v>330</v>
      </c>
      <c r="F2570" t="s">
        <v>3094</v>
      </c>
      <c r="G2570" s="24">
        <f t="shared" si="44"/>
        <v>3.5115384615384611E-2</v>
      </c>
      <c r="H2570">
        <v>35.115384615384613</v>
      </c>
      <c r="I2570">
        <v>2023</v>
      </c>
    </row>
    <row r="2571" spans="1:9">
      <c r="A2571" s="3">
        <v>258144</v>
      </c>
      <c r="B2571" t="s">
        <v>981</v>
      </c>
      <c r="C2571" t="s">
        <v>313</v>
      </c>
      <c r="D2571" t="s">
        <v>2700</v>
      </c>
      <c r="E2571" t="s">
        <v>330</v>
      </c>
      <c r="F2571" t="s">
        <v>3332</v>
      </c>
      <c r="G2571" s="24">
        <f t="shared" si="44"/>
        <v>3.6276923076923075E-2</v>
      </c>
      <c r="H2571" s="24">
        <v>36.276923076923076</v>
      </c>
      <c r="I2571">
        <v>2023</v>
      </c>
    </row>
    <row r="2572" spans="1:9">
      <c r="A2572" s="3">
        <v>480192</v>
      </c>
      <c r="B2572" t="s">
        <v>982</v>
      </c>
      <c r="C2572" t="s">
        <v>313</v>
      </c>
      <c r="D2572" t="s">
        <v>2700</v>
      </c>
      <c r="E2572" t="s">
        <v>330</v>
      </c>
      <c r="F2572" t="s">
        <v>3094</v>
      </c>
      <c r="G2572" s="24">
        <f t="shared" si="44"/>
        <v>3.8769230769230764E-2</v>
      </c>
      <c r="H2572">
        <v>38.769230769230766</v>
      </c>
      <c r="I2572">
        <v>2023</v>
      </c>
    </row>
    <row r="2573" spans="1:9">
      <c r="A2573" s="3">
        <v>309909</v>
      </c>
      <c r="B2573" t="s">
        <v>3736</v>
      </c>
      <c r="C2573" t="s">
        <v>313</v>
      </c>
      <c r="D2573" t="s">
        <v>2700</v>
      </c>
      <c r="E2573" t="s">
        <v>330</v>
      </c>
      <c r="F2573" t="s">
        <v>3094</v>
      </c>
      <c r="G2573" s="24">
        <f t="shared" si="44"/>
        <v>4.0653846153846152E-2</v>
      </c>
      <c r="H2573">
        <v>40.653846153846153</v>
      </c>
      <c r="I2573">
        <v>2023</v>
      </c>
    </row>
    <row r="2574" spans="1:9">
      <c r="A2574" s="3">
        <v>466842</v>
      </c>
      <c r="B2574" t="s">
        <v>982</v>
      </c>
      <c r="C2574" t="s">
        <v>313</v>
      </c>
      <c r="D2574" t="s">
        <v>2700</v>
      </c>
      <c r="E2574" t="s">
        <v>330</v>
      </c>
      <c r="F2574" t="s">
        <v>3499</v>
      </c>
      <c r="G2574" s="24">
        <f t="shared" si="44"/>
        <v>4.1076923076923073E-2</v>
      </c>
      <c r="H2574">
        <v>41.076923076923073</v>
      </c>
      <c r="I2574">
        <v>2023</v>
      </c>
    </row>
    <row r="2575" spans="1:9">
      <c r="A2575" s="3">
        <v>559611</v>
      </c>
      <c r="B2575" t="s">
        <v>1773</v>
      </c>
      <c r="C2575" t="s">
        <v>313</v>
      </c>
      <c r="D2575" t="s">
        <v>2700</v>
      </c>
      <c r="E2575" t="s">
        <v>330</v>
      </c>
      <c r="F2575" t="s">
        <v>3225</v>
      </c>
      <c r="G2575" s="24">
        <f t="shared" si="44"/>
        <v>4.3999999999999997E-2</v>
      </c>
      <c r="H2575">
        <v>44</v>
      </c>
      <c r="I2575">
        <v>2023</v>
      </c>
    </row>
    <row r="2576" spans="1:9">
      <c r="A2576" s="3">
        <v>466862</v>
      </c>
      <c r="B2576" t="s">
        <v>982</v>
      </c>
      <c r="C2576" t="s">
        <v>313</v>
      </c>
      <c r="D2576" t="s">
        <v>2700</v>
      </c>
      <c r="E2576" t="s">
        <v>330</v>
      </c>
      <c r="F2576" t="s">
        <v>3499</v>
      </c>
      <c r="G2576" s="24">
        <f t="shared" si="44"/>
        <v>4.7238461538461535E-2</v>
      </c>
      <c r="H2576">
        <v>47.238461538461536</v>
      </c>
      <c r="I2576">
        <v>2023</v>
      </c>
    </row>
    <row r="2577" spans="1:9">
      <c r="A2577" s="3">
        <v>449406</v>
      </c>
      <c r="B2577" t="s">
        <v>1539</v>
      </c>
      <c r="C2577" t="s">
        <v>313</v>
      </c>
      <c r="D2577" t="s">
        <v>2700</v>
      </c>
      <c r="E2577" t="s">
        <v>330</v>
      </c>
      <c r="F2577" t="s">
        <v>3094</v>
      </c>
      <c r="G2577" s="24">
        <f t="shared" si="44"/>
        <v>5.5107692307692302E-2</v>
      </c>
      <c r="H2577">
        <v>55.107692307692304</v>
      </c>
      <c r="I2577">
        <v>2023</v>
      </c>
    </row>
    <row r="2578" spans="1:9">
      <c r="A2578" s="3">
        <v>449609</v>
      </c>
      <c r="B2578" t="s">
        <v>2095</v>
      </c>
      <c r="C2578" t="s">
        <v>313</v>
      </c>
      <c r="D2578" t="s">
        <v>2700</v>
      </c>
      <c r="E2578" t="s">
        <v>330</v>
      </c>
      <c r="F2578" t="s">
        <v>3225</v>
      </c>
      <c r="G2578" s="24">
        <f t="shared" si="44"/>
        <v>5.7223076923076925E-2</v>
      </c>
      <c r="H2578" s="24">
        <v>57.223076923076924</v>
      </c>
      <c r="I2578">
        <v>2023</v>
      </c>
    </row>
    <row r="2579" spans="1:9">
      <c r="A2579" s="3">
        <v>277627</v>
      </c>
      <c r="B2579" t="s">
        <v>981</v>
      </c>
      <c r="C2579" t="s">
        <v>313</v>
      </c>
      <c r="D2579" t="s">
        <v>2700</v>
      </c>
      <c r="E2579" t="s">
        <v>330</v>
      </c>
      <c r="F2579" t="s">
        <v>3094</v>
      </c>
      <c r="G2579" s="24">
        <f t="shared" si="44"/>
        <v>5.8430769230769224E-2</v>
      </c>
      <c r="H2579">
        <v>58.430769230769222</v>
      </c>
      <c r="I2579">
        <v>2023</v>
      </c>
    </row>
    <row r="2580" spans="1:9">
      <c r="A2580" s="3">
        <v>466831</v>
      </c>
      <c r="B2580" t="s">
        <v>982</v>
      </c>
      <c r="C2580" t="s">
        <v>313</v>
      </c>
      <c r="D2580" t="s">
        <v>2700</v>
      </c>
      <c r="E2580" t="s">
        <v>330</v>
      </c>
      <c r="F2580" t="s">
        <v>3499</v>
      </c>
      <c r="G2580" s="24">
        <f t="shared" si="44"/>
        <v>5.8538461538461532E-2</v>
      </c>
      <c r="H2580" s="24">
        <v>58.538461538461533</v>
      </c>
      <c r="I2580">
        <v>2023</v>
      </c>
    </row>
    <row r="2581" spans="1:9">
      <c r="A2581" s="3">
        <v>466836</v>
      </c>
      <c r="B2581" t="s">
        <v>982</v>
      </c>
      <c r="C2581" t="s">
        <v>313</v>
      </c>
      <c r="D2581" t="s">
        <v>2700</v>
      </c>
      <c r="E2581" t="s">
        <v>330</v>
      </c>
      <c r="F2581" t="s">
        <v>3499</v>
      </c>
      <c r="G2581" s="24">
        <f t="shared" si="44"/>
        <v>5.8538461538461532E-2</v>
      </c>
      <c r="H2581">
        <v>58.538461538461533</v>
      </c>
      <c r="I2581">
        <v>2023</v>
      </c>
    </row>
    <row r="2582" spans="1:9">
      <c r="A2582" s="3">
        <v>466886</v>
      </c>
      <c r="B2582" t="s">
        <v>982</v>
      </c>
      <c r="C2582" t="s">
        <v>313</v>
      </c>
      <c r="D2582" t="s">
        <v>2700</v>
      </c>
      <c r="E2582" t="s">
        <v>330</v>
      </c>
      <c r="F2582" t="s">
        <v>3499</v>
      </c>
      <c r="G2582" s="24">
        <f t="shared" si="44"/>
        <v>5.9561538461538464E-2</v>
      </c>
      <c r="H2582">
        <v>59.561538461538461</v>
      </c>
      <c r="I2582">
        <v>2023</v>
      </c>
    </row>
    <row r="2583" spans="1:9">
      <c r="A2583" s="3">
        <v>296851</v>
      </c>
      <c r="B2583" t="s">
        <v>1539</v>
      </c>
      <c r="C2583" t="s">
        <v>313</v>
      </c>
      <c r="D2583" t="s">
        <v>2700</v>
      </c>
      <c r="E2583" t="s">
        <v>330</v>
      </c>
      <c r="F2583" t="s">
        <v>3094</v>
      </c>
      <c r="G2583" s="24">
        <f t="shared" si="44"/>
        <v>8.3076923076923076E-2</v>
      </c>
      <c r="H2583" s="24">
        <v>83.07692307692308</v>
      </c>
      <c r="I2583">
        <v>2023</v>
      </c>
    </row>
    <row r="2584" spans="1:9">
      <c r="A2584" s="3">
        <v>590257</v>
      </c>
      <c r="B2584" t="s">
        <v>2110</v>
      </c>
      <c r="C2584" t="s">
        <v>313</v>
      </c>
      <c r="D2584" t="s">
        <v>2700</v>
      </c>
      <c r="E2584" t="s">
        <v>330</v>
      </c>
      <c r="F2584" t="s">
        <v>3109</v>
      </c>
      <c r="G2584" s="24">
        <f t="shared" si="44"/>
        <v>8.3299999999999999E-2</v>
      </c>
      <c r="H2584">
        <v>83.3</v>
      </c>
      <c r="I2584">
        <v>2023</v>
      </c>
    </row>
    <row r="2585" spans="1:9">
      <c r="A2585" s="3">
        <v>533191</v>
      </c>
      <c r="B2585" t="s">
        <v>2110</v>
      </c>
      <c r="C2585" t="s">
        <v>313</v>
      </c>
      <c r="D2585" t="s">
        <v>2700</v>
      </c>
      <c r="E2585" t="s">
        <v>330</v>
      </c>
      <c r="F2585" t="s">
        <v>3109</v>
      </c>
      <c r="G2585" s="24">
        <f t="shared" si="44"/>
        <v>8.8269230769230753E-2</v>
      </c>
      <c r="H2585">
        <v>88.269230769230759</v>
      </c>
      <c r="I2585">
        <v>2023</v>
      </c>
    </row>
    <row r="2586" spans="1:9">
      <c r="A2586" s="3">
        <v>281363</v>
      </c>
      <c r="B2586" t="s">
        <v>2110</v>
      </c>
      <c r="C2586" t="s">
        <v>313</v>
      </c>
      <c r="D2586" t="s">
        <v>2700</v>
      </c>
      <c r="E2586" t="s">
        <v>330</v>
      </c>
      <c r="F2586" t="s">
        <v>3090</v>
      </c>
      <c r="G2586" s="24">
        <f t="shared" si="44"/>
        <v>9.7823076923076929E-2</v>
      </c>
      <c r="H2586">
        <v>97.823076923076925</v>
      </c>
      <c r="I2586">
        <v>2023</v>
      </c>
    </row>
    <row r="2587" spans="1:9">
      <c r="A2587" s="3">
        <v>281345</v>
      </c>
      <c r="B2587" t="s">
        <v>2110</v>
      </c>
      <c r="C2587" t="s">
        <v>313</v>
      </c>
      <c r="D2587" t="s">
        <v>2700</v>
      </c>
      <c r="E2587" t="s">
        <v>330</v>
      </c>
      <c r="F2587" t="s">
        <v>3090</v>
      </c>
      <c r="G2587" s="24">
        <f t="shared" si="44"/>
        <v>0.10436923076923077</v>
      </c>
      <c r="H2587">
        <v>104.36923076923077</v>
      </c>
      <c r="I2587">
        <v>2023</v>
      </c>
    </row>
    <row r="2588" spans="1:9">
      <c r="A2588" s="3">
        <v>281358</v>
      </c>
      <c r="B2588" t="s">
        <v>2110</v>
      </c>
      <c r="C2588" t="s">
        <v>313</v>
      </c>
      <c r="D2588" t="s">
        <v>2700</v>
      </c>
      <c r="E2588" t="s">
        <v>330</v>
      </c>
      <c r="F2588" t="s">
        <v>3090</v>
      </c>
      <c r="G2588" s="24">
        <f t="shared" si="44"/>
        <v>0.10779230769230769</v>
      </c>
      <c r="H2588">
        <v>107.79230769230769</v>
      </c>
      <c r="I2588">
        <v>2023</v>
      </c>
    </row>
    <row r="2589" spans="1:9">
      <c r="A2589" s="3">
        <v>474990</v>
      </c>
      <c r="B2589" t="s">
        <v>2307</v>
      </c>
      <c r="C2589" t="s">
        <v>313</v>
      </c>
      <c r="D2589" t="s">
        <v>2700</v>
      </c>
      <c r="E2589" t="s">
        <v>330</v>
      </c>
      <c r="F2589" t="s">
        <v>3329</v>
      </c>
      <c r="G2589" s="24">
        <f t="shared" si="44"/>
        <v>0.1148</v>
      </c>
      <c r="H2589">
        <v>114.8</v>
      </c>
      <c r="I2589">
        <v>2023</v>
      </c>
    </row>
    <row r="2590" spans="1:9">
      <c r="A2590" s="3">
        <v>278189</v>
      </c>
      <c r="B2590" t="s">
        <v>981</v>
      </c>
      <c r="C2590" t="s">
        <v>313</v>
      </c>
      <c r="D2590" t="s">
        <v>2700</v>
      </c>
      <c r="E2590" t="s">
        <v>330</v>
      </c>
      <c r="F2590" t="s">
        <v>3094</v>
      </c>
      <c r="G2590" s="24">
        <f t="shared" si="44"/>
        <v>0.1293230769230769</v>
      </c>
      <c r="H2590" s="24">
        <v>129.32307692307691</v>
      </c>
      <c r="I2590">
        <v>2023</v>
      </c>
    </row>
    <row r="2591" spans="1:9">
      <c r="A2591" s="3">
        <v>383212</v>
      </c>
      <c r="B2591" t="s">
        <v>1545</v>
      </c>
      <c r="C2591" t="s">
        <v>313</v>
      </c>
      <c r="D2591" t="s">
        <v>2700</v>
      </c>
      <c r="E2591" t="s">
        <v>330</v>
      </c>
      <c r="F2591" t="s">
        <v>3415</v>
      </c>
      <c r="G2591" s="24">
        <f t="shared" si="44"/>
        <v>0.12984615384615383</v>
      </c>
      <c r="H2591" s="24">
        <v>129.84615384615384</v>
      </c>
      <c r="I2591">
        <v>2023</v>
      </c>
    </row>
    <row r="2592" spans="1:9">
      <c r="A2592" s="3">
        <v>477880</v>
      </c>
      <c r="B2592" t="s">
        <v>1539</v>
      </c>
      <c r="C2592" t="s">
        <v>313</v>
      </c>
      <c r="D2592" t="s">
        <v>2700</v>
      </c>
      <c r="E2592" t="s">
        <v>330</v>
      </c>
      <c r="F2592" t="s">
        <v>3494</v>
      </c>
      <c r="G2592" s="24">
        <f t="shared" si="44"/>
        <v>0.13015384615384612</v>
      </c>
      <c r="H2592">
        <v>130.15384615384613</v>
      </c>
      <c r="I2592">
        <v>2023</v>
      </c>
    </row>
    <row r="2593" spans="1:9">
      <c r="A2593" s="3">
        <v>490365</v>
      </c>
      <c r="B2593" t="s">
        <v>983</v>
      </c>
      <c r="C2593" t="s">
        <v>313</v>
      </c>
      <c r="D2593" t="s">
        <v>2700</v>
      </c>
      <c r="E2593" t="s">
        <v>330</v>
      </c>
      <c r="F2593" t="s">
        <v>3090</v>
      </c>
      <c r="G2593" s="24">
        <f t="shared" si="44"/>
        <v>0.1323</v>
      </c>
      <c r="H2593">
        <v>132.30000000000001</v>
      </c>
      <c r="I2593">
        <v>2023</v>
      </c>
    </row>
    <row r="2594" spans="1:9">
      <c r="A2594" s="3">
        <v>275509</v>
      </c>
      <c r="B2594" t="s">
        <v>2723</v>
      </c>
      <c r="C2594" t="s">
        <v>313</v>
      </c>
      <c r="D2594" t="s">
        <v>2700</v>
      </c>
      <c r="E2594" t="s">
        <v>330</v>
      </c>
      <c r="F2594" t="s">
        <v>3415</v>
      </c>
      <c r="G2594" s="24">
        <f t="shared" si="44"/>
        <v>0.1363076923076923</v>
      </c>
      <c r="H2594" s="24">
        <v>136.30769230769229</v>
      </c>
      <c r="I2594">
        <v>2023</v>
      </c>
    </row>
    <row r="2595" spans="1:9">
      <c r="A2595" s="3">
        <v>246518</v>
      </c>
      <c r="B2595" t="s">
        <v>2924</v>
      </c>
      <c r="C2595" t="s">
        <v>313</v>
      </c>
      <c r="D2595" t="s">
        <v>2701</v>
      </c>
      <c r="E2595" t="s">
        <v>330</v>
      </c>
      <c r="F2595" t="s">
        <v>3537</v>
      </c>
      <c r="G2595" s="24">
        <f t="shared" si="44"/>
        <v>0.15286153846153847</v>
      </c>
      <c r="H2595" s="24">
        <v>152.86153846153846</v>
      </c>
      <c r="I2595">
        <v>2023</v>
      </c>
    </row>
    <row r="2596" spans="1:9">
      <c r="A2596" s="3">
        <v>275523</v>
      </c>
      <c r="B2596" t="s">
        <v>2723</v>
      </c>
      <c r="C2596" t="s">
        <v>313</v>
      </c>
      <c r="D2596" t="s">
        <v>2700</v>
      </c>
      <c r="E2596" t="s">
        <v>330</v>
      </c>
      <c r="F2596" t="s">
        <v>3415</v>
      </c>
      <c r="G2596" s="24">
        <f t="shared" si="44"/>
        <v>0.16553846153846152</v>
      </c>
      <c r="H2596" s="24">
        <v>165.53846153846152</v>
      </c>
      <c r="I2596">
        <v>2023</v>
      </c>
    </row>
    <row r="2597" spans="1:9">
      <c r="A2597" s="3">
        <v>260309</v>
      </c>
      <c r="B2597" t="s">
        <v>2705</v>
      </c>
      <c r="C2597" t="s">
        <v>313</v>
      </c>
      <c r="D2597" t="s">
        <v>2700</v>
      </c>
      <c r="E2597" t="s">
        <v>330</v>
      </c>
      <c r="F2597" t="s">
        <v>3415</v>
      </c>
      <c r="G2597" s="24">
        <f t="shared" si="44"/>
        <v>0.20338461538461536</v>
      </c>
      <c r="H2597" s="24">
        <v>203.38461538461536</v>
      </c>
      <c r="I2597">
        <v>2023</v>
      </c>
    </row>
    <row r="2598" spans="1:9">
      <c r="A2598" s="3">
        <v>257407</v>
      </c>
      <c r="B2598" t="s">
        <v>2705</v>
      </c>
      <c r="C2598" t="s">
        <v>313</v>
      </c>
      <c r="D2598" t="s">
        <v>2700</v>
      </c>
      <c r="E2598" t="s">
        <v>330</v>
      </c>
      <c r="F2598" t="s">
        <v>3415</v>
      </c>
      <c r="G2598" s="24">
        <f t="shared" si="44"/>
        <v>0.21353846153846154</v>
      </c>
      <c r="H2598">
        <v>213.53846153846155</v>
      </c>
      <c r="I2598">
        <v>2023</v>
      </c>
    </row>
    <row r="2599" spans="1:9">
      <c r="A2599" s="3">
        <v>456851</v>
      </c>
      <c r="B2599" t="s">
        <v>1711</v>
      </c>
      <c r="C2599" t="s">
        <v>313</v>
      </c>
      <c r="D2599" t="s">
        <v>2700</v>
      </c>
      <c r="E2599" t="s">
        <v>330</v>
      </c>
      <c r="F2599" t="s">
        <v>3225</v>
      </c>
      <c r="G2599" s="24">
        <f t="shared" si="44"/>
        <v>0.21463076923076921</v>
      </c>
      <c r="H2599">
        <v>214.6307692307692</v>
      </c>
      <c r="I2599">
        <v>2023</v>
      </c>
    </row>
    <row r="2600" spans="1:9">
      <c r="A2600" s="3">
        <v>492755</v>
      </c>
      <c r="B2600" t="s">
        <v>1698</v>
      </c>
      <c r="C2600" t="s">
        <v>313</v>
      </c>
      <c r="D2600" t="s">
        <v>2700</v>
      </c>
      <c r="E2600" t="s">
        <v>330</v>
      </c>
      <c r="F2600" t="s">
        <v>3801</v>
      </c>
      <c r="G2600" s="24">
        <f t="shared" si="44"/>
        <v>0.22309999999999997</v>
      </c>
      <c r="H2600">
        <v>223.09999999999997</v>
      </c>
      <c r="I2600">
        <v>2023</v>
      </c>
    </row>
    <row r="2601" spans="1:9">
      <c r="A2601" s="3">
        <v>456839</v>
      </c>
      <c r="B2601" t="s">
        <v>1711</v>
      </c>
      <c r="C2601" t="s">
        <v>313</v>
      </c>
      <c r="D2601" t="s">
        <v>2700</v>
      </c>
      <c r="E2601" t="s">
        <v>330</v>
      </c>
      <c r="F2601" t="s">
        <v>3225</v>
      </c>
      <c r="G2601" s="24">
        <f t="shared" si="44"/>
        <v>0.22899999999999998</v>
      </c>
      <c r="H2601">
        <v>228.99999999999997</v>
      </c>
      <c r="I2601">
        <v>2023</v>
      </c>
    </row>
    <row r="2602" spans="1:9">
      <c r="A2602" s="3">
        <v>260612</v>
      </c>
      <c r="B2602" t="s">
        <v>2705</v>
      </c>
      <c r="C2602" t="s">
        <v>313</v>
      </c>
      <c r="D2602" t="s">
        <v>2700</v>
      </c>
      <c r="E2602" t="s">
        <v>330</v>
      </c>
      <c r="F2602" t="s">
        <v>3415</v>
      </c>
      <c r="G2602" s="24">
        <f t="shared" si="44"/>
        <v>0.24061538461538462</v>
      </c>
      <c r="H2602" s="24">
        <v>240.61538461538461</v>
      </c>
      <c r="I2602">
        <v>2023</v>
      </c>
    </row>
    <row r="2603" spans="1:9">
      <c r="A2603" s="3">
        <v>329378</v>
      </c>
      <c r="B2603" t="s">
        <v>2110</v>
      </c>
      <c r="C2603" t="s">
        <v>313</v>
      </c>
      <c r="D2603" t="s">
        <v>2700</v>
      </c>
      <c r="E2603" t="s">
        <v>330</v>
      </c>
      <c r="F2603" t="s">
        <v>3289</v>
      </c>
      <c r="G2603" s="24">
        <f t="shared" si="44"/>
        <v>0.24715384615384617</v>
      </c>
      <c r="H2603" s="24">
        <v>247.15384615384616</v>
      </c>
      <c r="I2603">
        <v>2023</v>
      </c>
    </row>
    <row r="2604" spans="1:9">
      <c r="A2604" s="3">
        <v>287772</v>
      </c>
      <c r="B2604" t="s">
        <v>1711</v>
      </c>
      <c r="C2604" t="s">
        <v>313</v>
      </c>
      <c r="D2604" t="s">
        <v>2700</v>
      </c>
      <c r="E2604" t="s">
        <v>330</v>
      </c>
      <c r="F2604" t="s">
        <v>3536</v>
      </c>
      <c r="G2604" s="24">
        <f t="shared" si="44"/>
        <v>0.25784615384615384</v>
      </c>
      <c r="H2604" s="24">
        <v>257.84615384615381</v>
      </c>
      <c r="I2604">
        <v>2023</v>
      </c>
    </row>
    <row r="2605" spans="1:9">
      <c r="A2605" s="3">
        <v>294063</v>
      </c>
      <c r="B2605" t="s">
        <v>1545</v>
      </c>
      <c r="C2605" t="s">
        <v>313</v>
      </c>
      <c r="D2605" t="s">
        <v>2700</v>
      </c>
      <c r="E2605" t="s">
        <v>330</v>
      </c>
      <c r="F2605" t="s">
        <v>3415</v>
      </c>
      <c r="G2605" s="24">
        <f t="shared" si="44"/>
        <v>0.2778461538461538</v>
      </c>
      <c r="H2605">
        <v>277.84615384615381</v>
      </c>
      <c r="I2605">
        <v>2023</v>
      </c>
    </row>
    <row r="2606" spans="1:9">
      <c r="A2606" s="3">
        <v>277857</v>
      </c>
      <c r="B2606" t="s">
        <v>1545</v>
      </c>
      <c r="C2606" t="s">
        <v>313</v>
      </c>
      <c r="D2606" t="s">
        <v>2700</v>
      </c>
      <c r="E2606" t="s">
        <v>330</v>
      </c>
      <c r="F2606" t="s">
        <v>3415</v>
      </c>
      <c r="G2606" s="24">
        <f t="shared" si="44"/>
        <v>0.32923076923076922</v>
      </c>
      <c r="H2606" s="24">
        <v>329.23076923076923</v>
      </c>
      <c r="I2606">
        <v>2023</v>
      </c>
    </row>
    <row r="2607" spans="1:9">
      <c r="A2607" s="3">
        <v>280047</v>
      </c>
      <c r="B2607" t="s">
        <v>1545</v>
      </c>
      <c r="C2607" t="s">
        <v>313</v>
      </c>
      <c r="D2607" t="s">
        <v>2700</v>
      </c>
      <c r="E2607" t="s">
        <v>330</v>
      </c>
      <c r="F2607" t="s">
        <v>3415</v>
      </c>
      <c r="G2607" s="24">
        <f t="shared" si="44"/>
        <v>0.37846153846153846</v>
      </c>
      <c r="H2607">
        <v>378.46153846153845</v>
      </c>
      <c r="I2607">
        <v>2023</v>
      </c>
    </row>
    <row r="2608" spans="1:9">
      <c r="A2608" s="3">
        <v>311202</v>
      </c>
      <c r="B2608" t="s">
        <v>2899</v>
      </c>
      <c r="C2608" t="s">
        <v>313</v>
      </c>
      <c r="D2608" t="s">
        <v>2700</v>
      </c>
      <c r="E2608" t="s">
        <v>330</v>
      </c>
      <c r="F2608" t="s">
        <v>3415</v>
      </c>
      <c r="G2608" s="24">
        <f t="shared" si="44"/>
        <v>0.43323076923076925</v>
      </c>
      <c r="H2608" s="24">
        <v>433.23076923076923</v>
      </c>
      <c r="I2608">
        <v>2023</v>
      </c>
    </row>
    <row r="2609" spans="1:9">
      <c r="A2609" s="3">
        <v>257683</v>
      </c>
      <c r="B2609" t="s">
        <v>2705</v>
      </c>
      <c r="C2609" t="s">
        <v>313</v>
      </c>
      <c r="D2609" t="s">
        <v>2700</v>
      </c>
      <c r="E2609" t="s">
        <v>330</v>
      </c>
      <c r="F2609" t="s">
        <v>3415</v>
      </c>
      <c r="G2609" s="24">
        <f t="shared" si="44"/>
        <v>0.46215384615384608</v>
      </c>
      <c r="H2609">
        <v>462.15384615384608</v>
      </c>
      <c r="I2609">
        <v>2023</v>
      </c>
    </row>
    <row r="2610" spans="1:9">
      <c r="A2610" s="3">
        <v>563298</v>
      </c>
      <c r="B2610" t="s">
        <v>1545</v>
      </c>
      <c r="C2610" t="s">
        <v>313</v>
      </c>
      <c r="D2610" t="s">
        <v>2700</v>
      </c>
      <c r="E2610" t="s">
        <v>330</v>
      </c>
      <c r="F2610" t="s">
        <v>3415</v>
      </c>
      <c r="G2610" s="24">
        <f t="shared" si="44"/>
        <v>0.46730769230769226</v>
      </c>
      <c r="H2610">
        <v>467.30769230769226</v>
      </c>
      <c r="I2610">
        <v>2023</v>
      </c>
    </row>
    <row r="2611" spans="1:9">
      <c r="A2611" s="3">
        <v>303501</v>
      </c>
      <c r="B2611" t="s">
        <v>2705</v>
      </c>
      <c r="C2611" t="s">
        <v>313</v>
      </c>
      <c r="D2611" t="s">
        <v>2700</v>
      </c>
      <c r="E2611" t="s">
        <v>330</v>
      </c>
      <c r="F2611" t="s">
        <v>3415</v>
      </c>
      <c r="G2611" s="24">
        <f t="shared" si="44"/>
        <v>0.5</v>
      </c>
      <c r="H2611" s="24">
        <v>500</v>
      </c>
      <c r="I2611">
        <v>2023</v>
      </c>
    </row>
    <row r="2612" spans="1:9">
      <c r="A2612" s="3">
        <v>250273</v>
      </c>
      <c r="B2612" t="s">
        <v>3733</v>
      </c>
      <c r="C2612" t="s">
        <v>313</v>
      </c>
      <c r="D2612" t="s">
        <v>2700</v>
      </c>
      <c r="E2612" t="s">
        <v>330</v>
      </c>
      <c r="F2612" t="s">
        <v>3417</v>
      </c>
      <c r="G2612" s="24">
        <f t="shared" si="44"/>
        <v>0.56446153846153846</v>
      </c>
      <c r="H2612">
        <v>564.46153846153845</v>
      </c>
      <c r="I2612">
        <v>2023</v>
      </c>
    </row>
    <row r="2613" spans="1:9">
      <c r="A2613" s="3">
        <v>251507</v>
      </c>
      <c r="B2613" t="s">
        <v>1539</v>
      </c>
      <c r="C2613" t="s">
        <v>313</v>
      </c>
      <c r="D2613" t="s">
        <v>2700</v>
      </c>
      <c r="E2613" t="s">
        <v>330</v>
      </c>
      <c r="F2613" t="s">
        <v>3271</v>
      </c>
      <c r="G2613" s="24">
        <f t="shared" si="44"/>
        <v>0.57378461538461534</v>
      </c>
      <c r="H2613">
        <v>573.78461538461534</v>
      </c>
      <c r="I2613">
        <v>2023</v>
      </c>
    </row>
    <row r="2614" spans="1:9">
      <c r="A2614" s="3">
        <v>268447</v>
      </c>
      <c r="B2614" t="s">
        <v>1545</v>
      </c>
      <c r="C2614" t="s">
        <v>313</v>
      </c>
      <c r="D2614" t="s">
        <v>2700</v>
      </c>
      <c r="E2614" t="s">
        <v>330</v>
      </c>
      <c r="F2614" t="s">
        <v>3415</v>
      </c>
      <c r="G2614" s="24">
        <f t="shared" si="44"/>
        <v>0.69846153846153847</v>
      </c>
      <c r="H2614" s="24">
        <v>698.46153846153845</v>
      </c>
      <c r="I2614">
        <v>2023</v>
      </c>
    </row>
    <row r="2615" spans="1:9">
      <c r="A2615" s="3">
        <v>277499</v>
      </c>
      <c r="B2615" t="s">
        <v>445</v>
      </c>
      <c r="C2615" t="s">
        <v>313</v>
      </c>
      <c r="D2615" t="s">
        <v>260</v>
      </c>
      <c r="E2615" t="s">
        <v>330</v>
      </c>
      <c r="F2615" t="s">
        <v>3183</v>
      </c>
      <c r="G2615" s="24">
        <f t="shared" si="44"/>
        <v>0.89519999999999988</v>
      </c>
      <c r="H2615">
        <v>895.19999999999993</v>
      </c>
      <c r="I2615">
        <v>2023</v>
      </c>
    </row>
    <row r="2616" spans="1:9">
      <c r="A2616" s="3">
        <v>173916</v>
      </c>
      <c r="B2616" t="s">
        <v>3742</v>
      </c>
      <c r="C2616" t="s">
        <v>313</v>
      </c>
      <c r="D2616" t="s">
        <v>2298</v>
      </c>
      <c r="E2616" t="s">
        <v>330</v>
      </c>
      <c r="F2616" t="s">
        <v>3183</v>
      </c>
      <c r="G2616" s="24">
        <f t="shared" si="44"/>
        <v>1.0920846153846153</v>
      </c>
      <c r="H2616">
        <v>1092.0846153846153</v>
      </c>
      <c r="I2616">
        <v>2023</v>
      </c>
    </row>
    <row r="2617" spans="1:9">
      <c r="A2617" s="3">
        <v>292006</v>
      </c>
      <c r="B2617" t="s">
        <v>3735</v>
      </c>
      <c r="C2617" t="s">
        <v>313</v>
      </c>
      <c r="D2617" t="s">
        <v>2528</v>
      </c>
      <c r="E2617" t="s">
        <v>330</v>
      </c>
      <c r="F2617" t="s">
        <v>3091</v>
      </c>
      <c r="G2617" s="24">
        <f t="shared" si="44"/>
        <v>1.52</v>
      </c>
      <c r="H2617">
        <v>1520</v>
      </c>
      <c r="I2617">
        <v>2023</v>
      </c>
    </row>
    <row r="2618" spans="1:9">
      <c r="A2618" s="3">
        <v>292010</v>
      </c>
      <c r="B2618" t="s">
        <v>3735</v>
      </c>
      <c r="C2618" t="s">
        <v>313</v>
      </c>
      <c r="D2618" t="s">
        <v>2528</v>
      </c>
      <c r="E2618" t="s">
        <v>330</v>
      </c>
      <c r="F2618" t="s">
        <v>3091</v>
      </c>
      <c r="G2618" s="24">
        <f t="shared" si="44"/>
        <v>1.53</v>
      </c>
      <c r="H2618">
        <v>1530</v>
      </c>
      <c r="I2618">
        <v>2023</v>
      </c>
    </row>
    <row r="2619" spans="1:9">
      <c r="A2619" s="3">
        <v>292008</v>
      </c>
      <c r="B2619" t="s">
        <v>3735</v>
      </c>
      <c r="C2619" t="s">
        <v>313</v>
      </c>
      <c r="D2619" t="s">
        <v>2528</v>
      </c>
      <c r="E2619" t="s">
        <v>330</v>
      </c>
      <c r="F2619" t="s">
        <v>3091</v>
      </c>
      <c r="G2619" s="24">
        <f t="shared" ref="G2619:G2682" si="45">H2619/1000</f>
        <v>1.8539999999999999</v>
      </c>
      <c r="H2619">
        <v>1853.9999999999998</v>
      </c>
      <c r="I2619">
        <v>2023</v>
      </c>
    </row>
    <row r="2620" spans="1:9">
      <c r="A2620" s="3">
        <v>174662</v>
      </c>
      <c r="B2620" t="s">
        <v>2102</v>
      </c>
      <c r="C2620" t="s">
        <v>313</v>
      </c>
      <c r="D2620" t="s">
        <v>260</v>
      </c>
      <c r="E2620" t="s">
        <v>330</v>
      </c>
      <c r="F2620" t="s">
        <v>3367</v>
      </c>
      <c r="G2620" s="24">
        <f t="shared" si="45"/>
        <v>1.8609230769230767</v>
      </c>
      <c r="H2620">
        <v>1860.9230769230767</v>
      </c>
      <c r="I2620">
        <v>2023</v>
      </c>
    </row>
    <row r="2621" spans="1:9">
      <c r="A2621" s="3">
        <v>321753</v>
      </c>
      <c r="B2621" t="s">
        <v>1418</v>
      </c>
      <c r="C2621" t="s">
        <v>313</v>
      </c>
      <c r="D2621" t="s">
        <v>260</v>
      </c>
      <c r="E2621" t="s">
        <v>330</v>
      </c>
      <c r="F2621" t="s">
        <v>3797</v>
      </c>
      <c r="G2621" s="24">
        <f t="shared" si="45"/>
        <v>1.9503999999999999</v>
      </c>
      <c r="H2621">
        <v>1950.3999999999999</v>
      </c>
      <c r="I2621">
        <v>2023</v>
      </c>
    </row>
    <row r="2622" spans="1:9">
      <c r="A2622" s="3">
        <v>245947</v>
      </c>
      <c r="B2622" t="s">
        <v>3737</v>
      </c>
      <c r="C2622" t="s">
        <v>313</v>
      </c>
      <c r="D2622" t="s">
        <v>260</v>
      </c>
      <c r="E2622" t="s">
        <v>330</v>
      </c>
      <c r="F2622" t="s">
        <v>3183</v>
      </c>
      <c r="G2622" s="24">
        <f t="shared" si="45"/>
        <v>1.9519999999999997</v>
      </c>
      <c r="H2622">
        <v>1951.9999999999998</v>
      </c>
      <c r="I2622">
        <v>2023</v>
      </c>
    </row>
    <row r="2623" spans="1:9">
      <c r="A2623" s="3">
        <v>269179</v>
      </c>
      <c r="B2623" t="s">
        <v>2507</v>
      </c>
      <c r="C2623" t="s">
        <v>313</v>
      </c>
      <c r="D2623" t="s">
        <v>2287</v>
      </c>
      <c r="E2623" t="s">
        <v>330</v>
      </c>
      <c r="F2623" t="s">
        <v>3070</v>
      </c>
      <c r="G2623" s="24">
        <f t="shared" si="45"/>
        <v>2.0116000000000001</v>
      </c>
      <c r="H2623">
        <v>2011.6</v>
      </c>
      <c r="I2623">
        <v>2023</v>
      </c>
    </row>
    <row r="2624" spans="1:9">
      <c r="A2624" s="3">
        <v>269210</v>
      </c>
      <c r="B2624" t="s">
        <v>2507</v>
      </c>
      <c r="C2624" t="s">
        <v>313</v>
      </c>
      <c r="D2624" t="s">
        <v>2287</v>
      </c>
      <c r="E2624" t="s">
        <v>330</v>
      </c>
      <c r="F2624" t="s">
        <v>3070</v>
      </c>
      <c r="G2624" s="24">
        <f t="shared" si="45"/>
        <v>2.0142000000000002</v>
      </c>
      <c r="H2624">
        <v>2014.2</v>
      </c>
      <c r="I2624">
        <v>2023</v>
      </c>
    </row>
    <row r="2625" spans="1:9">
      <c r="A2625" s="3">
        <v>248753</v>
      </c>
      <c r="B2625" t="s">
        <v>982</v>
      </c>
      <c r="C2625" t="s">
        <v>313</v>
      </c>
      <c r="D2625" t="s">
        <v>2700</v>
      </c>
      <c r="E2625" t="s">
        <v>330</v>
      </c>
      <c r="F2625" t="s">
        <v>3798</v>
      </c>
      <c r="G2625" s="24">
        <f t="shared" si="45"/>
        <v>2.0948846153846152</v>
      </c>
      <c r="H2625">
        <v>2094.8846153846152</v>
      </c>
      <c r="I2625">
        <v>2023</v>
      </c>
    </row>
    <row r="2626" spans="1:9">
      <c r="A2626" s="3">
        <v>269205</v>
      </c>
      <c r="B2626" t="s">
        <v>2507</v>
      </c>
      <c r="C2626" t="s">
        <v>313</v>
      </c>
      <c r="D2626" t="s">
        <v>2287</v>
      </c>
      <c r="E2626" t="s">
        <v>330</v>
      </c>
      <c r="F2626" t="s">
        <v>3070</v>
      </c>
      <c r="G2626" s="24">
        <f t="shared" si="45"/>
        <v>2.0972</v>
      </c>
      <c r="H2626">
        <v>2097.1999999999998</v>
      </c>
      <c r="I2626">
        <v>2023</v>
      </c>
    </row>
    <row r="2627" spans="1:9">
      <c r="A2627" s="3">
        <v>175713</v>
      </c>
      <c r="B2627" t="s">
        <v>1728</v>
      </c>
      <c r="C2627" t="s">
        <v>313</v>
      </c>
      <c r="D2627" t="s">
        <v>2298</v>
      </c>
      <c r="E2627" t="s">
        <v>330</v>
      </c>
      <c r="F2627" t="s">
        <v>3416</v>
      </c>
      <c r="G2627" s="24">
        <f t="shared" si="45"/>
        <v>2.1016999999999997</v>
      </c>
      <c r="H2627">
        <v>2101.6999999999998</v>
      </c>
      <c r="I2627">
        <v>2023</v>
      </c>
    </row>
    <row r="2628" spans="1:9">
      <c r="A2628" s="3">
        <v>92125</v>
      </c>
      <c r="B2628" t="s">
        <v>1411</v>
      </c>
      <c r="C2628" t="s">
        <v>313</v>
      </c>
      <c r="D2628" t="s">
        <v>2298</v>
      </c>
      <c r="E2628" t="s">
        <v>330</v>
      </c>
      <c r="F2628" t="s">
        <v>3070</v>
      </c>
      <c r="G2628" s="24">
        <f t="shared" si="45"/>
        <v>2.1579230769230771</v>
      </c>
      <c r="H2628" s="24">
        <v>2157.9230769230771</v>
      </c>
      <c r="I2628">
        <v>2023</v>
      </c>
    </row>
    <row r="2629" spans="1:9">
      <c r="A2629" s="3">
        <v>173912</v>
      </c>
      <c r="B2629" t="s">
        <v>3742</v>
      </c>
      <c r="C2629" t="s">
        <v>313</v>
      </c>
      <c r="D2629" t="s">
        <v>2298</v>
      </c>
      <c r="E2629" t="s">
        <v>330</v>
      </c>
      <c r="F2629" t="s">
        <v>3183</v>
      </c>
      <c r="G2629" s="24">
        <f t="shared" si="45"/>
        <v>2.1594384615384614</v>
      </c>
      <c r="H2629">
        <v>2159.4384615384615</v>
      </c>
      <c r="I2629">
        <v>2023</v>
      </c>
    </row>
    <row r="2630" spans="1:9">
      <c r="A2630" s="3">
        <v>88406</v>
      </c>
      <c r="B2630" t="s">
        <v>1965</v>
      </c>
      <c r="C2630" t="s">
        <v>313</v>
      </c>
      <c r="D2630" t="s">
        <v>2298</v>
      </c>
      <c r="E2630" t="s">
        <v>330</v>
      </c>
      <c r="F2630" t="s">
        <v>3070</v>
      </c>
      <c r="G2630" s="24">
        <f t="shared" si="45"/>
        <v>2.3124461538461536</v>
      </c>
      <c r="H2630">
        <v>2312.4461538461537</v>
      </c>
      <c r="I2630">
        <v>2023</v>
      </c>
    </row>
    <row r="2631" spans="1:9">
      <c r="A2631" s="3">
        <v>224061</v>
      </c>
      <c r="B2631" t="s">
        <v>3752</v>
      </c>
      <c r="C2631" t="s">
        <v>313</v>
      </c>
      <c r="D2631" t="s">
        <v>2528</v>
      </c>
      <c r="E2631" t="s">
        <v>330</v>
      </c>
      <c r="F2631" t="s">
        <v>3183</v>
      </c>
      <c r="G2631" s="24">
        <f t="shared" si="45"/>
        <v>2.318107692307692</v>
      </c>
      <c r="H2631">
        <v>2318.1076923076921</v>
      </c>
      <c r="I2631">
        <v>2023</v>
      </c>
    </row>
    <row r="2632" spans="1:9">
      <c r="A2632" s="3">
        <v>278345</v>
      </c>
      <c r="B2632" t="s">
        <v>2101</v>
      </c>
      <c r="C2632" t="s">
        <v>313</v>
      </c>
      <c r="D2632" t="s">
        <v>260</v>
      </c>
      <c r="E2632" t="s">
        <v>330</v>
      </c>
      <c r="F2632" t="s">
        <v>3091</v>
      </c>
      <c r="G2632" s="24">
        <f t="shared" si="45"/>
        <v>2.3543999999999996</v>
      </c>
      <c r="H2632">
        <v>2354.3999999999996</v>
      </c>
      <c r="I2632">
        <v>2023</v>
      </c>
    </row>
    <row r="2633" spans="1:9">
      <c r="A2633" s="3">
        <v>300950</v>
      </c>
      <c r="B2633" t="s">
        <v>3746</v>
      </c>
      <c r="C2633" t="s">
        <v>313</v>
      </c>
      <c r="D2633" t="s">
        <v>2701</v>
      </c>
      <c r="E2633" t="s">
        <v>330</v>
      </c>
      <c r="F2633" t="s">
        <v>3797</v>
      </c>
      <c r="G2633" s="24">
        <f t="shared" si="45"/>
        <v>2.5074999999999998</v>
      </c>
      <c r="H2633">
        <v>2507.5</v>
      </c>
      <c r="I2633">
        <v>2023</v>
      </c>
    </row>
    <row r="2634" spans="1:9">
      <c r="A2634" s="3">
        <v>306378</v>
      </c>
      <c r="B2634" t="s">
        <v>568</v>
      </c>
      <c r="C2634" t="s">
        <v>313</v>
      </c>
      <c r="D2634" t="s">
        <v>2287</v>
      </c>
      <c r="E2634" t="s">
        <v>330</v>
      </c>
      <c r="F2634" t="s">
        <v>3070</v>
      </c>
      <c r="G2634" s="24">
        <f t="shared" si="45"/>
        <v>2.5111692307692306</v>
      </c>
      <c r="H2634">
        <v>2511.1692307692306</v>
      </c>
      <c r="I2634">
        <v>2023</v>
      </c>
    </row>
    <row r="2635" spans="1:9">
      <c r="A2635" s="3">
        <v>256737</v>
      </c>
      <c r="B2635" t="s">
        <v>3731</v>
      </c>
      <c r="C2635" t="s">
        <v>313</v>
      </c>
      <c r="D2635" t="s">
        <v>260</v>
      </c>
      <c r="E2635" t="s">
        <v>330</v>
      </c>
      <c r="F2635" t="s">
        <v>3224</v>
      </c>
      <c r="G2635" s="24">
        <f t="shared" si="45"/>
        <v>2.7</v>
      </c>
      <c r="H2635">
        <v>2700</v>
      </c>
      <c r="I2635">
        <v>2023</v>
      </c>
    </row>
    <row r="2636" spans="1:9">
      <c r="A2636" s="3">
        <v>259116</v>
      </c>
      <c r="B2636" t="s">
        <v>2464</v>
      </c>
      <c r="C2636" t="s">
        <v>313</v>
      </c>
      <c r="D2636" t="s">
        <v>260</v>
      </c>
      <c r="E2636" t="s">
        <v>330</v>
      </c>
      <c r="F2636" t="s">
        <v>3797</v>
      </c>
      <c r="G2636" s="24">
        <f t="shared" si="45"/>
        <v>3.1819999999999999</v>
      </c>
      <c r="H2636">
        <v>3182</v>
      </c>
      <c r="I2636">
        <v>2023</v>
      </c>
    </row>
    <row r="2637" spans="1:9">
      <c r="A2637" s="3">
        <v>308105</v>
      </c>
      <c r="B2637" t="s">
        <v>3757</v>
      </c>
      <c r="C2637" t="s">
        <v>313</v>
      </c>
      <c r="D2637" t="s">
        <v>260</v>
      </c>
      <c r="E2637" t="s">
        <v>330</v>
      </c>
      <c r="F2637" t="s">
        <v>3271</v>
      </c>
      <c r="G2637" s="24">
        <f t="shared" si="45"/>
        <v>3.2483076923076926</v>
      </c>
      <c r="H2637">
        <v>3248.3076923076924</v>
      </c>
      <c r="I2637">
        <v>2023</v>
      </c>
    </row>
    <row r="2638" spans="1:9">
      <c r="A2638" s="3">
        <v>265487</v>
      </c>
      <c r="B2638" t="s">
        <v>3753</v>
      </c>
      <c r="C2638" t="s">
        <v>313</v>
      </c>
      <c r="D2638" t="s">
        <v>260</v>
      </c>
      <c r="E2638" t="s">
        <v>330</v>
      </c>
      <c r="F2638" t="s">
        <v>3183</v>
      </c>
      <c r="G2638" s="24">
        <f t="shared" si="45"/>
        <v>3.2723999999999998</v>
      </c>
      <c r="H2638">
        <v>3272.3999999999996</v>
      </c>
      <c r="I2638">
        <v>2023</v>
      </c>
    </row>
    <row r="2639" spans="1:9">
      <c r="A2639" s="3">
        <v>211745</v>
      </c>
      <c r="B2639" t="s">
        <v>3741</v>
      </c>
      <c r="C2639" t="s">
        <v>313</v>
      </c>
      <c r="D2639" t="s">
        <v>2701</v>
      </c>
      <c r="E2639" t="s">
        <v>330</v>
      </c>
      <c r="F2639" t="s">
        <v>3289</v>
      </c>
      <c r="G2639" s="24">
        <f t="shared" si="45"/>
        <v>3.294453846153846</v>
      </c>
      <c r="H2639">
        <v>3294.4538461538459</v>
      </c>
      <c r="I2639">
        <v>2023</v>
      </c>
    </row>
    <row r="2640" spans="1:9">
      <c r="A2640" s="3">
        <v>174689</v>
      </c>
      <c r="B2640" t="s">
        <v>2102</v>
      </c>
      <c r="C2640" t="s">
        <v>313</v>
      </c>
      <c r="D2640" t="s">
        <v>260</v>
      </c>
      <c r="E2640" t="s">
        <v>330</v>
      </c>
      <c r="F2640" t="s">
        <v>3367</v>
      </c>
      <c r="G2640" s="24">
        <f t="shared" si="45"/>
        <v>3.456</v>
      </c>
      <c r="H2640">
        <v>3456</v>
      </c>
      <c r="I2640">
        <v>2023</v>
      </c>
    </row>
    <row r="2641" spans="1:9">
      <c r="A2641" s="3">
        <v>276465</v>
      </c>
      <c r="B2641" t="s">
        <v>3734</v>
      </c>
      <c r="C2641" t="s">
        <v>313</v>
      </c>
      <c r="D2641" t="s">
        <v>260</v>
      </c>
      <c r="E2641" t="s">
        <v>330</v>
      </c>
      <c r="F2641" t="s">
        <v>3183</v>
      </c>
      <c r="G2641" s="24">
        <f t="shared" si="45"/>
        <v>3.4748999999999994</v>
      </c>
      <c r="H2641">
        <v>3474.8999999999996</v>
      </c>
      <c r="I2641">
        <v>2023</v>
      </c>
    </row>
    <row r="2642" spans="1:9">
      <c r="A2642" s="3">
        <v>277468</v>
      </c>
      <c r="B2642" t="s">
        <v>3747</v>
      </c>
      <c r="C2642" t="s">
        <v>313</v>
      </c>
      <c r="D2642" t="s">
        <v>260</v>
      </c>
      <c r="E2642" t="s">
        <v>330</v>
      </c>
      <c r="F2642" t="s">
        <v>3183</v>
      </c>
      <c r="G2642" s="24">
        <f t="shared" si="45"/>
        <v>3.5085000000000002</v>
      </c>
      <c r="H2642">
        <v>3508.5</v>
      </c>
      <c r="I2642">
        <v>2023</v>
      </c>
    </row>
    <row r="2643" spans="1:9">
      <c r="A2643" s="3">
        <v>229619</v>
      </c>
      <c r="B2643" t="s">
        <v>2923</v>
      </c>
      <c r="C2643" t="s">
        <v>313</v>
      </c>
      <c r="D2643" t="s">
        <v>260</v>
      </c>
      <c r="E2643" t="s">
        <v>330</v>
      </c>
      <c r="F2643" t="s">
        <v>3530</v>
      </c>
      <c r="G2643" s="24">
        <f t="shared" si="45"/>
        <v>3.5772999999999997</v>
      </c>
      <c r="H2643" s="24">
        <v>3577.2999999999997</v>
      </c>
      <c r="I2643">
        <v>2023</v>
      </c>
    </row>
    <row r="2644" spans="1:9">
      <c r="A2644" s="3">
        <v>264485</v>
      </c>
      <c r="B2644" t="s">
        <v>2916</v>
      </c>
      <c r="C2644" t="s">
        <v>313</v>
      </c>
      <c r="D2644" t="s">
        <v>260</v>
      </c>
      <c r="E2644" t="s">
        <v>330</v>
      </c>
      <c r="F2644" t="s">
        <v>3498</v>
      </c>
      <c r="G2644" s="24">
        <f t="shared" si="45"/>
        <v>3.6654</v>
      </c>
      <c r="H2644">
        <v>3665.4</v>
      </c>
      <c r="I2644">
        <v>2023</v>
      </c>
    </row>
    <row r="2645" spans="1:9">
      <c r="A2645" s="3">
        <v>230109</v>
      </c>
      <c r="B2645" t="s">
        <v>2692</v>
      </c>
      <c r="C2645" t="s">
        <v>313</v>
      </c>
      <c r="D2645" t="s">
        <v>2701</v>
      </c>
      <c r="E2645" t="s">
        <v>330</v>
      </c>
      <c r="F2645" t="s">
        <v>3226</v>
      </c>
      <c r="G2645" s="24">
        <f t="shared" si="45"/>
        <v>3.6694</v>
      </c>
      <c r="H2645">
        <v>3669.4</v>
      </c>
      <c r="I2645">
        <v>2023</v>
      </c>
    </row>
    <row r="2646" spans="1:9">
      <c r="A2646" s="3">
        <v>277216</v>
      </c>
      <c r="B2646" t="s">
        <v>2906</v>
      </c>
      <c r="C2646" t="s">
        <v>313</v>
      </c>
      <c r="D2646" t="s">
        <v>260</v>
      </c>
      <c r="E2646" t="s">
        <v>330</v>
      </c>
      <c r="F2646" t="s">
        <v>3491</v>
      </c>
      <c r="G2646" s="24">
        <f t="shared" si="45"/>
        <v>3.7470999999999997</v>
      </c>
      <c r="H2646">
        <v>3747.0999999999995</v>
      </c>
      <c r="I2646">
        <v>2023</v>
      </c>
    </row>
    <row r="2647" spans="1:9">
      <c r="A2647" s="3">
        <v>278077</v>
      </c>
      <c r="B2647" t="s">
        <v>2090</v>
      </c>
      <c r="C2647" t="s">
        <v>313</v>
      </c>
      <c r="D2647" t="s">
        <v>260</v>
      </c>
      <c r="E2647" t="s">
        <v>330</v>
      </c>
      <c r="F2647" t="s">
        <v>3800</v>
      </c>
      <c r="G2647" s="24">
        <f t="shared" si="45"/>
        <v>3.8584615384615382</v>
      </c>
      <c r="H2647">
        <v>3858.4615384615381</v>
      </c>
      <c r="I2647">
        <v>2023</v>
      </c>
    </row>
    <row r="2648" spans="1:9">
      <c r="A2648" s="3">
        <v>81336</v>
      </c>
      <c r="B2648" t="s">
        <v>1016</v>
      </c>
      <c r="C2648" t="s">
        <v>313</v>
      </c>
      <c r="D2648" t="s">
        <v>2287</v>
      </c>
      <c r="E2648" t="s">
        <v>330</v>
      </c>
      <c r="F2648" t="s">
        <v>3070</v>
      </c>
      <c r="G2648" s="24">
        <f t="shared" si="45"/>
        <v>4.0359769230769231</v>
      </c>
      <c r="H2648">
        <v>4035.9769230769234</v>
      </c>
      <c r="I2648">
        <v>2023</v>
      </c>
    </row>
    <row r="2649" spans="1:9">
      <c r="A2649" s="3">
        <v>301904</v>
      </c>
      <c r="B2649" t="s">
        <v>3756</v>
      </c>
      <c r="C2649" t="s">
        <v>313</v>
      </c>
      <c r="D2649" t="s">
        <v>2701</v>
      </c>
      <c r="E2649" t="s">
        <v>330</v>
      </c>
      <c r="F2649" t="s">
        <v>3070</v>
      </c>
      <c r="G2649" s="24">
        <f t="shared" si="45"/>
        <v>4.0873846153846154</v>
      </c>
      <c r="H2649">
        <v>4087.3846153846157</v>
      </c>
      <c r="I2649">
        <v>2023</v>
      </c>
    </row>
    <row r="2650" spans="1:9">
      <c r="A2650" s="3">
        <v>240981</v>
      </c>
      <c r="B2650" t="s">
        <v>3734</v>
      </c>
      <c r="C2650" t="s">
        <v>313</v>
      </c>
      <c r="D2650" t="s">
        <v>260</v>
      </c>
      <c r="E2650" t="s">
        <v>330</v>
      </c>
      <c r="F2650" t="s">
        <v>3491</v>
      </c>
      <c r="G2650" s="24">
        <f t="shared" si="45"/>
        <v>4.3384</v>
      </c>
      <c r="H2650">
        <v>4338.3999999999996</v>
      </c>
      <c r="I2650">
        <v>2023</v>
      </c>
    </row>
    <row r="2651" spans="1:9">
      <c r="A2651" s="3">
        <v>274437</v>
      </c>
      <c r="B2651" t="s">
        <v>2692</v>
      </c>
      <c r="C2651" t="s">
        <v>313</v>
      </c>
      <c r="D2651" t="s">
        <v>260</v>
      </c>
      <c r="E2651" t="s">
        <v>330</v>
      </c>
      <c r="F2651" t="s">
        <v>3271</v>
      </c>
      <c r="G2651" s="24">
        <f t="shared" si="45"/>
        <v>4.7431999999999999</v>
      </c>
      <c r="H2651">
        <v>4743.2</v>
      </c>
      <c r="I2651">
        <v>2023</v>
      </c>
    </row>
    <row r="2652" spans="1:9">
      <c r="A2652" s="3">
        <v>297032</v>
      </c>
      <c r="B2652" t="s">
        <v>1772</v>
      </c>
      <c r="C2652" t="s">
        <v>313</v>
      </c>
      <c r="D2652" t="s">
        <v>2701</v>
      </c>
      <c r="E2652" t="s">
        <v>330</v>
      </c>
      <c r="F2652" t="s">
        <v>3183</v>
      </c>
      <c r="G2652" s="24">
        <f t="shared" si="45"/>
        <v>4.7507999999999999</v>
      </c>
      <c r="H2652">
        <v>4750.8</v>
      </c>
      <c r="I2652">
        <v>2023</v>
      </c>
    </row>
    <row r="2653" spans="1:9">
      <c r="A2653" s="3">
        <v>194944</v>
      </c>
      <c r="B2653" t="s">
        <v>2310</v>
      </c>
      <c r="C2653" t="s">
        <v>313</v>
      </c>
      <c r="D2653" t="s">
        <v>2287</v>
      </c>
      <c r="E2653" t="s">
        <v>330</v>
      </c>
      <c r="F2653" t="s">
        <v>3530</v>
      </c>
      <c r="G2653" s="24">
        <f t="shared" si="45"/>
        <v>4.7686153846153845</v>
      </c>
      <c r="H2653">
        <v>4768.6153846153848</v>
      </c>
      <c r="I2653">
        <v>2023</v>
      </c>
    </row>
    <row r="2654" spans="1:9">
      <c r="A2654" s="3">
        <v>216594</v>
      </c>
      <c r="B2654" t="s">
        <v>2494</v>
      </c>
      <c r="C2654" t="s">
        <v>313</v>
      </c>
      <c r="D2654" t="s">
        <v>260</v>
      </c>
      <c r="E2654" t="s">
        <v>330</v>
      </c>
      <c r="F2654" t="s">
        <v>3322</v>
      </c>
      <c r="G2654" s="24">
        <f t="shared" si="45"/>
        <v>4.8095384615384607</v>
      </c>
      <c r="H2654">
        <v>4809.538461538461</v>
      </c>
      <c r="I2654">
        <v>2023</v>
      </c>
    </row>
    <row r="2655" spans="1:9">
      <c r="A2655" s="3">
        <v>282650</v>
      </c>
      <c r="B2655" t="s">
        <v>2090</v>
      </c>
      <c r="C2655" t="s">
        <v>313</v>
      </c>
      <c r="D2655" t="s">
        <v>260</v>
      </c>
      <c r="E2655" t="s">
        <v>330</v>
      </c>
      <c r="F2655" t="s">
        <v>3800</v>
      </c>
      <c r="G2655" s="24">
        <f t="shared" si="45"/>
        <v>4.882884615384615</v>
      </c>
      <c r="H2655">
        <v>4882.8846153846152</v>
      </c>
      <c r="I2655">
        <v>2023</v>
      </c>
    </row>
    <row r="2656" spans="1:9">
      <c r="A2656" s="3">
        <v>288122</v>
      </c>
      <c r="B2656" t="s">
        <v>3740</v>
      </c>
      <c r="C2656" t="s">
        <v>313</v>
      </c>
      <c r="D2656" t="s">
        <v>260</v>
      </c>
      <c r="E2656" t="s">
        <v>330</v>
      </c>
      <c r="F2656" t="s">
        <v>3796</v>
      </c>
      <c r="G2656" s="24">
        <f t="shared" si="45"/>
        <v>4.9067307692307693</v>
      </c>
      <c r="H2656">
        <v>4906.7307692307695</v>
      </c>
      <c r="I2656">
        <v>2023</v>
      </c>
    </row>
    <row r="2657" spans="1:9">
      <c r="A2657" s="3">
        <v>215531</v>
      </c>
      <c r="B2657" t="s">
        <v>2017</v>
      </c>
      <c r="C2657" t="s">
        <v>313</v>
      </c>
      <c r="D2657" t="s">
        <v>2701</v>
      </c>
      <c r="E2657" t="s">
        <v>330</v>
      </c>
      <c r="F2657" t="s">
        <v>3033</v>
      </c>
      <c r="G2657" s="24">
        <f t="shared" si="45"/>
        <v>4.9428000000000001</v>
      </c>
      <c r="H2657" s="24">
        <v>4942.8</v>
      </c>
      <c r="I2657">
        <v>2023</v>
      </c>
    </row>
    <row r="2658" spans="1:9">
      <c r="A2658" s="3">
        <v>474941</v>
      </c>
      <c r="B2658" t="s">
        <v>1413</v>
      </c>
      <c r="C2658" t="s">
        <v>313</v>
      </c>
      <c r="D2658" t="s">
        <v>260</v>
      </c>
      <c r="E2658" t="s">
        <v>330</v>
      </c>
      <c r="F2658" t="s">
        <v>3800</v>
      </c>
      <c r="G2658" s="24">
        <f t="shared" si="45"/>
        <v>4.9624615384615378</v>
      </c>
      <c r="H2658">
        <v>4962.4615384615381</v>
      </c>
      <c r="I2658">
        <v>2023</v>
      </c>
    </row>
    <row r="2659" spans="1:9">
      <c r="A2659" s="3">
        <v>474923</v>
      </c>
      <c r="B2659" t="s">
        <v>1413</v>
      </c>
      <c r="C2659" t="s">
        <v>313</v>
      </c>
      <c r="D2659" t="s">
        <v>260</v>
      </c>
      <c r="E2659" t="s">
        <v>330</v>
      </c>
      <c r="F2659" t="s">
        <v>3800</v>
      </c>
      <c r="G2659" s="24">
        <f t="shared" si="45"/>
        <v>4.9624615384615378</v>
      </c>
      <c r="H2659">
        <v>4962.4615384615381</v>
      </c>
      <c r="I2659">
        <v>2023</v>
      </c>
    </row>
    <row r="2660" spans="1:9">
      <c r="A2660" s="3">
        <v>238905</v>
      </c>
      <c r="B2660" t="s">
        <v>3748</v>
      </c>
      <c r="C2660" t="s">
        <v>313</v>
      </c>
      <c r="D2660" t="s">
        <v>260</v>
      </c>
      <c r="E2660" t="s">
        <v>330</v>
      </c>
      <c r="F2660" t="s">
        <v>3183</v>
      </c>
      <c r="G2660" s="24">
        <f t="shared" si="45"/>
        <v>4.9664999999999999</v>
      </c>
      <c r="H2660">
        <v>4966.5</v>
      </c>
      <c r="I2660">
        <v>2023</v>
      </c>
    </row>
    <row r="2661" spans="1:9">
      <c r="A2661" s="3">
        <v>291622</v>
      </c>
      <c r="B2661" t="s">
        <v>3754</v>
      </c>
      <c r="C2661" t="s">
        <v>313</v>
      </c>
      <c r="D2661" t="s">
        <v>2701</v>
      </c>
      <c r="E2661" t="s">
        <v>330</v>
      </c>
      <c r="F2661" t="s">
        <v>3183</v>
      </c>
      <c r="G2661" s="24">
        <f t="shared" si="45"/>
        <v>4.9755000000000003</v>
      </c>
      <c r="H2661">
        <v>4975.5</v>
      </c>
      <c r="I2661">
        <v>2023</v>
      </c>
    </row>
    <row r="2662" spans="1:9">
      <c r="A2662" s="3">
        <v>180388</v>
      </c>
      <c r="B2662" t="s">
        <v>2102</v>
      </c>
      <c r="C2662" t="s">
        <v>313</v>
      </c>
      <c r="D2662" t="s">
        <v>260</v>
      </c>
      <c r="E2662" t="s">
        <v>330</v>
      </c>
      <c r="F2662" t="s">
        <v>3183</v>
      </c>
      <c r="G2662" s="24">
        <f t="shared" si="45"/>
        <v>4.9950000000000001</v>
      </c>
      <c r="H2662">
        <v>4995</v>
      </c>
      <c r="I2662">
        <v>2023</v>
      </c>
    </row>
    <row r="2663" spans="1:9">
      <c r="A2663" s="3">
        <v>222875</v>
      </c>
      <c r="B2663" t="s">
        <v>2717</v>
      </c>
      <c r="C2663" t="s">
        <v>313</v>
      </c>
      <c r="D2663" t="s">
        <v>260</v>
      </c>
      <c r="E2663" t="s">
        <v>330</v>
      </c>
      <c r="F2663" t="s">
        <v>3275</v>
      </c>
      <c r="G2663" s="24">
        <f t="shared" si="45"/>
        <v>4.9956923076923072</v>
      </c>
      <c r="H2663" s="24">
        <v>4995.6923076923076</v>
      </c>
      <c r="I2663">
        <v>2023</v>
      </c>
    </row>
    <row r="2664" spans="1:9">
      <c r="A2664" s="3">
        <v>281378</v>
      </c>
      <c r="B2664" t="s">
        <v>3755</v>
      </c>
      <c r="C2664" t="s">
        <v>313</v>
      </c>
      <c r="D2664" t="s">
        <v>260</v>
      </c>
      <c r="E2664" t="s">
        <v>330</v>
      </c>
      <c r="F2664" t="s">
        <v>3070</v>
      </c>
      <c r="G2664" s="24">
        <f t="shared" si="45"/>
        <v>5.0386999999999995</v>
      </c>
      <c r="H2664">
        <v>5038.7</v>
      </c>
      <c r="I2664">
        <v>2023</v>
      </c>
    </row>
    <row r="2665" spans="1:9">
      <c r="A2665" s="3">
        <v>275772</v>
      </c>
      <c r="B2665" t="s">
        <v>1329</v>
      </c>
      <c r="C2665" t="s">
        <v>313</v>
      </c>
      <c r="D2665" t="s">
        <v>2701</v>
      </c>
      <c r="E2665" t="s">
        <v>330</v>
      </c>
      <c r="F2665" t="s">
        <v>3796</v>
      </c>
      <c r="G2665" s="24">
        <f t="shared" si="45"/>
        <v>5.1083999999999996</v>
      </c>
      <c r="H2665">
        <v>5108.3999999999996</v>
      </c>
      <c r="I2665">
        <v>2023</v>
      </c>
    </row>
    <row r="2666" spans="1:9">
      <c r="A2666" s="3">
        <v>265163</v>
      </c>
      <c r="B2666" t="s">
        <v>3743</v>
      </c>
      <c r="C2666" t="s">
        <v>313</v>
      </c>
      <c r="D2666" t="s">
        <v>260</v>
      </c>
      <c r="E2666" t="s">
        <v>330</v>
      </c>
      <c r="F2666" t="s">
        <v>3498</v>
      </c>
      <c r="G2666" s="24">
        <f t="shared" si="45"/>
        <v>5.1124615384615382</v>
      </c>
      <c r="H2666">
        <v>5112.4615384615381</v>
      </c>
      <c r="I2666">
        <v>2023</v>
      </c>
    </row>
    <row r="2667" spans="1:9">
      <c r="A2667" s="3">
        <v>260992</v>
      </c>
      <c r="B2667" t="s">
        <v>2925</v>
      </c>
      <c r="C2667" t="s">
        <v>313</v>
      </c>
      <c r="D2667" t="s">
        <v>2528</v>
      </c>
      <c r="E2667" t="s">
        <v>330</v>
      </c>
      <c r="F2667" t="s">
        <v>3538</v>
      </c>
      <c r="G2667" s="24">
        <f t="shared" si="45"/>
        <v>5.1131076923076924</v>
      </c>
      <c r="H2667" s="24">
        <v>5113.1076923076926</v>
      </c>
      <c r="I2667">
        <v>2023</v>
      </c>
    </row>
    <row r="2668" spans="1:9">
      <c r="A2668" s="3">
        <v>245832</v>
      </c>
      <c r="B2668" t="s">
        <v>3737</v>
      </c>
      <c r="C2668" t="s">
        <v>313</v>
      </c>
      <c r="D2668" t="s">
        <v>260</v>
      </c>
      <c r="E2668" t="s">
        <v>330</v>
      </c>
      <c r="F2668" t="s">
        <v>3183</v>
      </c>
      <c r="G2668" s="24">
        <f t="shared" si="45"/>
        <v>5.1360000000000001</v>
      </c>
      <c r="H2668">
        <v>5136</v>
      </c>
      <c r="I2668">
        <v>2023</v>
      </c>
    </row>
    <row r="2669" spans="1:9">
      <c r="A2669" s="3">
        <v>299156</v>
      </c>
      <c r="B2669" t="s">
        <v>2103</v>
      </c>
      <c r="C2669" t="s">
        <v>313</v>
      </c>
      <c r="D2669" t="s">
        <v>2701</v>
      </c>
      <c r="E2669" t="s">
        <v>330</v>
      </c>
      <c r="F2669" t="s">
        <v>3183</v>
      </c>
      <c r="G2669" s="24">
        <f t="shared" si="45"/>
        <v>5.1360000000000001</v>
      </c>
      <c r="H2669">
        <v>5136</v>
      </c>
      <c r="I2669">
        <v>2023</v>
      </c>
    </row>
    <row r="2670" spans="1:9">
      <c r="A2670" s="3">
        <v>234456</v>
      </c>
      <c r="B2670" t="s">
        <v>2424</v>
      </c>
      <c r="C2670" t="s">
        <v>313</v>
      </c>
      <c r="D2670" t="s">
        <v>2287</v>
      </c>
      <c r="E2670" t="s">
        <v>330</v>
      </c>
      <c r="F2670" t="s">
        <v>3416</v>
      </c>
      <c r="G2670" s="24">
        <f t="shared" si="45"/>
        <v>5.1642999999999999</v>
      </c>
      <c r="H2670">
        <v>5164.3</v>
      </c>
      <c r="I2670">
        <v>2023</v>
      </c>
    </row>
    <row r="2671" spans="1:9">
      <c r="A2671" s="3">
        <v>179451</v>
      </c>
      <c r="B2671" t="s">
        <v>2102</v>
      </c>
      <c r="C2671" t="s">
        <v>313</v>
      </c>
      <c r="D2671" t="s">
        <v>260</v>
      </c>
      <c r="E2671" t="s">
        <v>330</v>
      </c>
      <c r="F2671" t="s">
        <v>3183</v>
      </c>
      <c r="G2671" s="24">
        <f t="shared" si="45"/>
        <v>5.1717461538461542</v>
      </c>
      <c r="H2671">
        <v>5171.7461538461539</v>
      </c>
      <c r="I2671">
        <v>2023</v>
      </c>
    </row>
    <row r="2672" spans="1:9">
      <c r="A2672" s="3">
        <v>231611</v>
      </c>
      <c r="B2672" t="s">
        <v>2539</v>
      </c>
      <c r="C2672" t="s">
        <v>313</v>
      </c>
      <c r="D2672" t="s">
        <v>260</v>
      </c>
      <c r="E2672" t="s">
        <v>330</v>
      </c>
      <c r="F2672" t="s">
        <v>3498</v>
      </c>
      <c r="G2672" s="24">
        <f t="shared" si="45"/>
        <v>5.1840000000000002</v>
      </c>
      <c r="H2672" s="24">
        <v>5184</v>
      </c>
      <c r="I2672">
        <v>2023</v>
      </c>
    </row>
    <row r="2673" spans="1:9">
      <c r="A2673" s="3">
        <v>247268</v>
      </c>
      <c r="B2673" t="s">
        <v>774</v>
      </c>
      <c r="C2673" t="s">
        <v>313</v>
      </c>
      <c r="D2673" t="s">
        <v>260</v>
      </c>
      <c r="E2673" t="s">
        <v>330</v>
      </c>
      <c r="F2673" t="s">
        <v>3498</v>
      </c>
      <c r="G2673" s="24">
        <f t="shared" si="45"/>
        <v>5.1840000000000002</v>
      </c>
      <c r="H2673">
        <v>5184</v>
      </c>
      <c r="I2673">
        <v>2023</v>
      </c>
    </row>
    <row r="2674" spans="1:9">
      <c r="A2674" s="3">
        <v>255358</v>
      </c>
      <c r="B2674" t="s">
        <v>3745</v>
      </c>
      <c r="C2674" t="s">
        <v>313</v>
      </c>
      <c r="D2674" t="s">
        <v>260</v>
      </c>
      <c r="E2674" t="s">
        <v>330</v>
      </c>
      <c r="F2674" t="s">
        <v>3498</v>
      </c>
      <c r="G2674" s="24">
        <f t="shared" si="45"/>
        <v>5.1840000000000002</v>
      </c>
      <c r="H2674">
        <v>5184</v>
      </c>
      <c r="I2674">
        <v>2023</v>
      </c>
    </row>
    <row r="2675" spans="1:9">
      <c r="A2675" s="3">
        <v>264530</v>
      </c>
      <c r="B2675" t="s">
        <v>2922</v>
      </c>
      <c r="C2675" t="s">
        <v>313</v>
      </c>
      <c r="D2675" t="s">
        <v>260</v>
      </c>
      <c r="E2675" t="s">
        <v>330</v>
      </c>
      <c r="F2675" t="s">
        <v>3271</v>
      </c>
      <c r="G2675" s="24">
        <f t="shared" si="45"/>
        <v>5.1938999999999993</v>
      </c>
      <c r="H2675" s="24">
        <v>5193.8999999999996</v>
      </c>
      <c r="I2675">
        <v>2023</v>
      </c>
    </row>
    <row r="2676" spans="1:9">
      <c r="A2676" s="3">
        <v>244101</v>
      </c>
      <c r="B2676" t="s">
        <v>3755</v>
      </c>
      <c r="C2676" t="s">
        <v>313</v>
      </c>
      <c r="D2676" t="s">
        <v>260</v>
      </c>
      <c r="E2676" t="s">
        <v>330</v>
      </c>
      <c r="F2676" t="s">
        <v>3271</v>
      </c>
      <c r="G2676" s="24">
        <f t="shared" si="45"/>
        <v>5.1938999999999993</v>
      </c>
      <c r="H2676">
        <v>5193.8999999999996</v>
      </c>
      <c r="I2676">
        <v>2023</v>
      </c>
    </row>
    <row r="2677" spans="1:9">
      <c r="A2677" s="3">
        <v>276242</v>
      </c>
      <c r="B2677" t="s">
        <v>3739</v>
      </c>
      <c r="C2677" t="s">
        <v>313</v>
      </c>
      <c r="D2677" t="s">
        <v>260</v>
      </c>
      <c r="E2677" t="s">
        <v>330</v>
      </c>
      <c r="F2677" t="s">
        <v>3795</v>
      </c>
      <c r="G2677" s="24">
        <f t="shared" si="45"/>
        <v>5.194</v>
      </c>
      <c r="H2677">
        <v>5194</v>
      </c>
      <c r="I2677">
        <v>2023</v>
      </c>
    </row>
    <row r="2678" spans="1:9">
      <c r="A2678" s="3">
        <v>234440</v>
      </c>
      <c r="B2678" t="s">
        <v>2424</v>
      </c>
      <c r="C2678" t="s">
        <v>313</v>
      </c>
      <c r="D2678" t="s">
        <v>2287</v>
      </c>
      <c r="E2678" t="s">
        <v>330</v>
      </c>
      <c r="F2678" t="s">
        <v>3416</v>
      </c>
      <c r="G2678" s="24">
        <f t="shared" si="45"/>
        <v>5.2015999999999991</v>
      </c>
      <c r="H2678">
        <v>5201.5999999999995</v>
      </c>
      <c r="I2678">
        <v>2023</v>
      </c>
    </row>
    <row r="2679" spans="1:9">
      <c r="A2679" s="3">
        <v>183739</v>
      </c>
      <c r="B2679" t="s">
        <v>3744</v>
      </c>
      <c r="C2679" t="s">
        <v>313</v>
      </c>
      <c r="D2679" t="s">
        <v>2701</v>
      </c>
      <c r="E2679" t="s">
        <v>330</v>
      </c>
      <c r="F2679" t="s">
        <v>3183</v>
      </c>
      <c r="G2679" s="24">
        <f t="shared" si="45"/>
        <v>5.2101692307692309</v>
      </c>
      <c r="H2679">
        <v>5210.169230769231</v>
      </c>
      <c r="I2679">
        <v>2023</v>
      </c>
    </row>
    <row r="2680" spans="1:9">
      <c r="A2680" s="3">
        <v>270596</v>
      </c>
      <c r="B2680" t="s">
        <v>3747</v>
      </c>
      <c r="C2680" t="s">
        <v>313</v>
      </c>
      <c r="D2680" t="s">
        <v>260</v>
      </c>
      <c r="E2680" t="s">
        <v>330</v>
      </c>
      <c r="F2680" t="s">
        <v>3183</v>
      </c>
      <c r="G2680" s="24">
        <f t="shared" si="45"/>
        <v>5.2244999999999999</v>
      </c>
      <c r="H2680">
        <v>5224.5</v>
      </c>
      <c r="I2680">
        <v>2023</v>
      </c>
    </row>
    <row r="2681" spans="1:9">
      <c r="A2681" s="3">
        <v>282005</v>
      </c>
      <c r="B2681" t="s">
        <v>774</v>
      </c>
      <c r="C2681" t="s">
        <v>313</v>
      </c>
      <c r="D2681" t="s">
        <v>260</v>
      </c>
      <c r="E2681" t="s">
        <v>330</v>
      </c>
      <c r="F2681" t="s">
        <v>3183</v>
      </c>
      <c r="G2681" s="24">
        <f t="shared" si="45"/>
        <v>5.2406999999999995</v>
      </c>
      <c r="H2681">
        <v>5240.7</v>
      </c>
      <c r="I2681">
        <v>2023</v>
      </c>
    </row>
    <row r="2682" spans="1:9">
      <c r="A2682" s="3">
        <v>295799</v>
      </c>
      <c r="B2682" t="s">
        <v>2540</v>
      </c>
      <c r="C2682" t="s">
        <v>313</v>
      </c>
      <c r="D2682" t="s">
        <v>2701</v>
      </c>
      <c r="E2682" t="s">
        <v>330</v>
      </c>
      <c r="F2682" t="s">
        <v>3183</v>
      </c>
      <c r="G2682" s="24">
        <f t="shared" si="45"/>
        <v>5.3</v>
      </c>
      <c r="H2682">
        <v>5300</v>
      </c>
      <c r="I2682">
        <v>2023</v>
      </c>
    </row>
    <row r="2683" spans="1:9">
      <c r="A2683" s="3">
        <v>295786</v>
      </c>
      <c r="B2683" t="s">
        <v>2540</v>
      </c>
      <c r="C2683" t="s">
        <v>313</v>
      </c>
      <c r="D2683" t="s">
        <v>2701</v>
      </c>
      <c r="E2683" t="s">
        <v>330</v>
      </c>
      <c r="F2683" t="s">
        <v>3183</v>
      </c>
      <c r="G2683" s="24">
        <f t="shared" ref="G2683:G2746" si="46">H2683/1000</f>
        <v>5.3</v>
      </c>
      <c r="H2683">
        <v>5300</v>
      </c>
      <c r="I2683">
        <v>2023</v>
      </c>
    </row>
    <row r="2684" spans="1:9">
      <c r="A2684" s="3">
        <v>292530</v>
      </c>
      <c r="B2684" t="s">
        <v>3749</v>
      </c>
      <c r="C2684" t="s">
        <v>313</v>
      </c>
      <c r="D2684" t="s">
        <v>2701</v>
      </c>
      <c r="E2684" t="s">
        <v>330</v>
      </c>
      <c r="F2684" t="s">
        <v>3183</v>
      </c>
      <c r="G2684" s="24">
        <f t="shared" si="46"/>
        <v>5.3071999999999999</v>
      </c>
      <c r="H2684">
        <v>5307.2</v>
      </c>
      <c r="I2684">
        <v>2023</v>
      </c>
    </row>
    <row r="2685" spans="1:9">
      <c r="A2685" s="3">
        <v>281100</v>
      </c>
      <c r="B2685" t="s">
        <v>3751</v>
      </c>
      <c r="C2685" t="s">
        <v>313</v>
      </c>
      <c r="D2685" t="s">
        <v>260</v>
      </c>
      <c r="E2685" t="s">
        <v>330</v>
      </c>
      <c r="F2685" t="s">
        <v>3070</v>
      </c>
      <c r="G2685" s="24">
        <f t="shared" si="46"/>
        <v>5.3894230769230775</v>
      </c>
      <c r="H2685">
        <v>5389.4230769230771</v>
      </c>
      <c r="I2685">
        <v>2023</v>
      </c>
    </row>
    <row r="2686" spans="1:9">
      <c r="A2686" s="3">
        <v>258525</v>
      </c>
      <c r="B2686" t="s">
        <v>3732</v>
      </c>
      <c r="C2686" t="s">
        <v>313</v>
      </c>
      <c r="D2686" t="s">
        <v>260</v>
      </c>
      <c r="E2686" t="s">
        <v>330</v>
      </c>
      <c r="F2686" t="s">
        <v>3224</v>
      </c>
      <c r="G2686" s="24">
        <f t="shared" si="46"/>
        <v>5.4</v>
      </c>
      <c r="H2686">
        <v>5400</v>
      </c>
      <c r="I2686">
        <v>2023</v>
      </c>
    </row>
    <row r="2687" spans="1:9">
      <c r="A2687" s="3">
        <v>261964</v>
      </c>
      <c r="B2687" t="s">
        <v>3743</v>
      </c>
      <c r="C2687" t="s">
        <v>313</v>
      </c>
      <c r="D2687" t="s">
        <v>260</v>
      </c>
      <c r="E2687" t="s">
        <v>330</v>
      </c>
      <c r="F2687" t="s">
        <v>3367</v>
      </c>
      <c r="G2687" s="24">
        <f t="shared" si="46"/>
        <v>5.4637615384615383</v>
      </c>
      <c r="H2687">
        <v>5463.7615384615383</v>
      </c>
      <c r="I2687">
        <v>2023</v>
      </c>
    </row>
    <row r="2688" spans="1:9">
      <c r="A2688" s="3">
        <v>229618</v>
      </c>
      <c r="B2688" t="s">
        <v>2923</v>
      </c>
      <c r="C2688" t="s">
        <v>313</v>
      </c>
      <c r="D2688" t="s">
        <v>260</v>
      </c>
      <c r="E2688" t="s">
        <v>330</v>
      </c>
      <c r="F2688" t="s">
        <v>3530</v>
      </c>
      <c r="G2688" s="24">
        <f t="shared" si="46"/>
        <v>5.4862999999999991</v>
      </c>
      <c r="H2688" s="24">
        <v>5486.2999999999993</v>
      </c>
      <c r="I2688">
        <v>2023</v>
      </c>
    </row>
    <row r="2689" spans="1:9">
      <c r="A2689" s="3">
        <v>224409</v>
      </c>
      <c r="B2689" t="s">
        <v>2408</v>
      </c>
      <c r="C2689" t="s">
        <v>313</v>
      </c>
      <c r="D2689" t="s">
        <v>260</v>
      </c>
      <c r="E2689" t="s">
        <v>330</v>
      </c>
      <c r="F2689" t="s">
        <v>3416</v>
      </c>
      <c r="G2689" s="24">
        <f t="shared" si="46"/>
        <v>5.5308000000000002</v>
      </c>
      <c r="H2689">
        <v>5530.8</v>
      </c>
      <c r="I2689">
        <v>2023</v>
      </c>
    </row>
    <row r="2690" spans="1:9">
      <c r="A2690" s="3">
        <v>246023</v>
      </c>
      <c r="B2690" t="s">
        <v>1472</v>
      </c>
      <c r="C2690" t="s">
        <v>313</v>
      </c>
      <c r="D2690" t="s">
        <v>260</v>
      </c>
      <c r="E2690" t="s">
        <v>330</v>
      </c>
      <c r="F2690" t="s">
        <v>3183</v>
      </c>
      <c r="G2690" s="24">
        <f t="shared" si="46"/>
        <v>5.5890000000000004</v>
      </c>
      <c r="H2690">
        <v>5589</v>
      </c>
      <c r="I2690">
        <v>2023</v>
      </c>
    </row>
    <row r="2691" spans="1:9">
      <c r="A2691" s="3">
        <v>239500</v>
      </c>
      <c r="B2691" t="s">
        <v>2424</v>
      </c>
      <c r="C2691" t="s">
        <v>313</v>
      </c>
      <c r="D2691" t="s">
        <v>2287</v>
      </c>
      <c r="E2691" t="s">
        <v>330</v>
      </c>
      <c r="F2691" t="s">
        <v>3416</v>
      </c>
      <c r="G2691" s="24">
        <f t="shared" si="46"/>
        <v>5.6354000000000006</v>
      </c>
      <c r="H2691">
        <v>5635.4000000000005</v>
      </c>
      <c r="I2691">
        <v>2023</v>
      </c>
    </row>
    <row r="2692" spans="1:9">
      <c r="A2692" s="3">
        <v>234386</v>
      </c>
      <c r="B2692" t="s">
        <v>2424</v>
      </c>
      <c r="C2692" t="s">
        <v>313</v>
      </c>
      <c r="D2692" t="s">
        <v>2287</v>
      </c>
      <c r="E2692" t="s">
        <v>330</v>
      </c>
      <c r="F2692" t="s">
        <v>3416</v>
      </c>
      <c r="G2692" s="24">
        <f t="shared" si="46"/>
        <v>5.6841999999999997</v>
      </c>
      <c r="H2692">
        <v>5684.2</v>
      </c>
      <c r="I2692">
        <v>2023</v>
      </c>
    </row>
    <row r="2693" spans="1:9">
      <c r="A2693" s="3">
        <v>275017</v>
      </c>
      <c r="B2693" t="s">
        <v>3738</v>
      </c>
      <c r="C2693" t="s">
        <v>313</v>
      </c>
      <c r="D2693" t="s">
        <v>2701</v>
      </c>
      <c r="E2693" t="s">
        <v>330</v>
      </c>
      <c r="F2693" t="s">
        <v>3491</v>
      </c>
      <c r="G2693" s="24">
        <f t="shared" si="46"/>
        <v>5.7287999999999997</v>
      </c>
      <c r="H2693">
        <v>5728.7999999999993</v>
      </c>
      <c r="I2693">
        <v>2023</v>
      </c>
    </row>
    <row r="2694" spans="1:9">
      <c r="A2694" s="3">
        <v>204488</v>
      </c>
      <c r="B2694" t="s">
        <v>2919</v>
      </c>
      <c r="C2694" t="s">
        <v>313</v>
      </c>
      <c r="D2694" t="s">
        <v>260</v>
      </c>
      <c r="E2694" t="s">
        <v>330</v>
      </c>
      <c r="F2694" t="s">
        <v>3416</v>
      </c>
      <c r="G2694" s="24">
        <f t="shared" si="46"/>
        <v>5.7471615384615387</v>
      </c>
      <c r="H2694" s="24">
        <v>5747.1615384615388</v>
      </c>
      <c r="I2694">
        <v>2023</v>
      </c>
    </row>
    <row r="2695" spans="1:9">
      <c r="A2695" s="3">
        <v>261181</v>
      </c>
      <c r="B2695" t="s">
        <v>3750</v>
      </c>
      <c r="C2695" t="s">
        <v>313</v>
      </c>
      <c r="D2695" t="s">
        <v>2528</v>
      </c>
      <c r="E2695" t="s">
        <v>330</v>
      </c>
      <c r="F2695" t="s">
        <v>3327</v>
      </c>
      <c r="G2695" s="24">
        <f t="shared" si="46"/>
        <v>5.76</v>
      </c>
      <c r="H2695">
        <v>5760</v>
      </c>
      <c r="I2695">
        <v>2023</v>
      </c>
    </row>
    <row r="2696" spans="1:9">
      <c r="A2696" s="3">
        <v>256078</v>
      </c>
      <c r="B2696" t="s">
        <v>2896</v>
      </c>
      <c r="C2696" t="s">
        <v>313</v>
      </c>
      <c r="D2696" t="s">
        <v>260</v>
      </c>
      <c r="E2696" t="s">
        <v>330</v>
      </c>
      <c r="F2696" t="s">
        <v>3322</v>
      </c>
      <c r="G2696" s="24">
        <f t="shared" si="46"/>
        <v>5.7663692307692296</v>
      </c>
      <c r="H2696">
        <v>5766.3692307692299</v>
      </c>
      <c r="I2696">
        <v>2023</v>
      </c>
    </row>
    <row r="2697" spans="1:9">
      <c r="A2697" s="3">
        <v>276238</v>
      </c>
      <c r="B2697" t="s">
        <v>3739</v>
      </c>
      <c r="C2697" t="s">
        <v>313</v>
      </c>
      <c r="D2697" t="s">
        <v>260</v>
      </c>
      <c r="E2697" t="s">
        <v>330</v>
      </c>
      <c r="F2697" t="s">
        <v>3795</v>
      </c>
      <c r="G2697" s="24">
        <f t="shared" si="46"/>
        <v>5.7664</v>
      </c>
      <c r="H2697">
        <v>5766.4</v>
      </c>
      <c r="I2697">
        <v>2023</v>
      </c>
    </row>
    <row r="2698" spans="1:9">
      <c r="A2698" s="3">
        <v>276113</v>
      </c>
      <c r="B2698" t="s">
        <v>3739</v>
      </c>
      <c r="C2698" t="s">
        <v>313</v>
      </c>
      <c r="D2698" t="s">
        <v>260</v>
      </c>
      <c r="E2698" t="s">
        <v>330</v>
      </c>
      <c r="F2698" t="s">
        <v>3795</v>
      </c>
      <c r="G2698" s="24">
        <f t="shared" si="46"/>
        <v>5.7664</v>
      </c>
      <c r="H2698">
        <v>5766.4</v>
      </c>
      <c r="I2698">
        <v>2023</v>
      </c>
    </row>
    <row r="2699" spans="1:9">
      <c r="A2699" s="3">
        <v>282652</v>
      </c>
      <c r="B2699" t="s">
        <v>2090</v>
      </c>
      <c r="C2699" t="s">
        <v>313</v>
      </c>
      <c r="D2699" t="s">
        <v>260</v>
      </c>
      <c r="E2699" t="s">
        <v>330</v>
      </c>
      <c r="F2699" t="s">
        <v>3800</v>
      </c>
      <c r="G2699" s="24">
        <f t="shared" si="46"/>
        <v>5.7744230769230773</v>
      </c>
      <c r="H2699">
        <v>5774.4230769230771</v>
      </c>
      <c r="I2699">
        <v>2023</v>
      </c>
    </row>
    <row r="2700" spans="1:9">
      <c r="A2700" s="3">
        <v>214659</v>
      </c>
      <c r="B2700" t="s">
        <v>2896</v>
      </c>
      <c r="C2700" t="s">
        <v>313</v>
      </c>
      <c r="D2700" t="s">
        <v>260</v>
      </c>
      <c r="E2700" t="s">
        <v>330</v>
      </c>
      <c r="F2700" t="s">
        <v>3322</v>
      </c>
      <c r="G2700" s="24">
        <f t="shared" si="46"/>
        <v>5.8253538461538454</v>
      </c>
      <c r="H2700">
        <v>5825.3538461538456</v>
      </c>
      <c r="I2700">
        <v>2023</v>
      </c>
    </row>
    <row r="2701" spans="1:9">
      <c r="A2701" s="3">
        <v>167425</v>
      </c>
      <c r="B2701" t="s">
        <v>2539</v>
      </c>
      <c r="C2701" t="s">
        <v>313</v>
      </c>
      <c r="D2701" t="s">
        <v>260</v>
      </c>
      <c r="E2701" t="s">
        <v>330</v>
      </c>
      <c r="F2701" t="s">
        <v>3416</v>
      </c>
      <c r="G2701" s="24">
        <f t="shared" si="46"/>
        <v>5.847999999999999</v>
      </c>
      <c r="H2701">
        <v>5847.9999999999991</v>
      </c>
      <c r="I2701">
        <v>2023</v>
      </c>
    </row>
    <row r="2702" spans="1:9">
      <c r="A2702" s="3">
        <v>298908</v>
      </c>
      <c r="B2702" t="s">
        <v>2089</v>
      </c>
      <c r="C2702" t="s">
        <v>313</v>
      </c>
      <c r="D2702" t="s">
        <v>260</v>
      </c>
      <c r="E2702" t="s">
        <v>330</v>
      </c>
      <c r="F2702" t="s">
        <v>3795</v>
      </c>
      <c r="G2702" s="24">
        <f t="shared" si="46"/>
        <v>5.8635999999999999</v>
      </c>
      <c r="H2702">
        <v>5863.6</v>
      </c>
      <c r="I2702">
        <v>2023</v>
      </c>
    </row>
    <row r="2703" spans="1:9">
      <c r="A2703" s="3">
        <v>229610</v>
      </c>
      <c r="B2703" t="s">
        <v>2923</v>
      </c>
      <c r="C2703" t="s">
        <v>313</v>
      </c>
      <c r="D2703" t="s">
        <v>260</v>
      </c>
      <c r="E2703" t="s">
        <v>330</v>
      </c>
      <c r="F2703" t="s">
        <v>3530</v>
      </c>
      <c r="G2703" s="24">
        <f t="shared" si="46"/>
        <v>5.9593999999999996</v>
      </c>
      <c r="H2703" s="24">
        <v>5959.4</v>
      </c>
      <c r="I2703">
        <v>2023</v>
      </c>
    </row>
    <row r="2704" spans="1:9">
      <c r="A2704" s="3">
        <v>229601</v>
      </c>
      <c r="B2704" t="s">
        <v>2923</v>
      </c>
      <c r="C2704" t="s">
        <v>313</v>
      </c>
      <c r="D2704" t="s">
        <v>260</v>
      </c>
      <c r="E2704" t="s">
        <v>330</v>
      </c>
      <c r="F2704" t="s">
        <v>3530</v>
      </c>
      <c r="G2704" s="24">
        <f t="shared" si="46"/>
        <v>5.9593999999999996</v>
      </c>
      <c r="H2704" s="24">
        <v>5959.4</v>
      </c>
      <c r="I2704">
        <v>2023</v>
      </c>
    </row>
    <row r="2705" spans="1:9">
      <c r="A2705" s="3">
        <v>229571</v>
      </c>
      <c r="B2705" t="s">
        <v>2923</v>
      </c>
      <c r="C2705" t="s">
        <v>313</v>
      </c>
      <c r="D2705" t="s">
        <v>260</v>
      </c>
      <c r="E2705" t="s">
        <v>330</v>
      </c>
      <c r="F2705" t="s">
        <v>3530</v>
      </c>
      <c r="G2705" s="24">
        <f t="shared" si="46"/>
        <v>5.9638692307692303</v>
      </c>
      <c r="H2705" s="24">
        <v>5963.8692307692299</v>
      </c>
      <c r="I2705">
        <v>2023</v>
      </c>
    </row>
    <row r="2706" spans="1:9">
      <c r="A2706" s="3">
        <v>173905</v>
      </c>
      <c r="B2706" t="s">
        <v>2896</v>
      </c>
      <c r="C2706" t="s">
        <v>313</v>
      </c>
      <c r="D2706" t="s">
        <v>260</v>
      </c>
      <c r="E2706" t="s">
        <v>330</v>
      </c>
      <c r="F2706" t="s">
        <v>3322</v>
      </c>
      <c r="G2706" s="24">
        <f t="shared" si="46"/>
        <v>6.3930461538461536</v>
      </c>
      <c r="H2706">
        <v>6393.0461538461532</v>
      </c>
      <c r="I2706">
        <v>2023</v>
      </c>
    </row>
    <row r="2707" spans="1:9">
      <c r="A2707" s="3">
        <v>309577</v>
      </c>
      <c r="B2707" t="s">
        <v>982</v>
      </c>
      <c r="C2707" t="s">
        <v>313</v>
      </c>
      <c r="D2707" t="s">
        <v>2700</v>
      </c>
      <c r="E2707" t="s">
        <v>330</v>
      </c>
      <c r="F2707" t="s">
        <v>3327</v>
      </c>
      <c r="G2707" s="24">
        <f t="shared" si="46"/>
        <v>2.2823076923076922E-2</v>
      </c>
      <c r="H2707">
        <v>22.823076923076922</v>
      </c>
      <c r="I2707">
        <v>2024</v>
      </c>
    </row>
    <row r="2708" spans="1:9">
      <c r="A2708" s="3">
        <v>475080</v>
      </c>
      <c r="B2708" t="s">
        <v>981</v>
      </c>
      <c r="C2708" t="s">
        <v>313</v>
      </c>
      <c r="D2708" t="s">
        <v>2700</v>
      </c>
      <c r="E2708" t="s">
        <v>330</v>
      </c>
      <c r="F2708" t="s">
        <v>3109</v>
      </c>
      <c r="G2708" s="24">
        <f t="shared" si="46"/>
        <v>4.0153846153846151E-2</v>
      </c>
      <c r="H2708">
        <v>40.153846153846153</v>
      </c>
      <c r="I2708">
        <v>2024</v>
      </c>
    </row>
    <row r="2709" spans="1:9">
      <c r="A2709" s="3">
        <v>458774</v>
      </c>
      <c r="B2709" t="s">
        <v>2705</v>
      </c>
      <c r="C2709" t="s">
        <v>313</v>
      </c>
      <c r="D2709" t="s">
        <v>2700</v>
      </c>
      <c r="E2709" t="s">
        <v>330</v>
      </c>
      <c r="F2709" t="s">
        <v>3371</v>
      </c>
      <c r="G2709" s="24">
        <f t="shared" si="46"/>
        <v>4.8884615384615381E-2</v>
      </c>
      <c r="H2709">
        <v>48.88461538461538</v>
      </c>
      <c r="I2709">
        <v>2024</v>
      </c>
    </row>
    <row r="2710" spans="1:9">
      <c r="A2710" s="3">
        <v>210735</v>
      </c>
      <c r="B2710" t="s">
        <v>981</v>
      </c>
      <c r="C2710" t="s">
        <v>313</v>
      </c>
      <c r="D2710" t="s">
        <v>2700</v>
      </c>
      <c r="E2710" t="s">
        <v>330</v>
      </c>
      <c r="F2710" t="s">
        <v>3223</v>
      </c>
      <c r="G2710" s="24">
        <f t="shared" si="46"/>
        <v>8.083076923076922E-2</v>
      </c>
      <c r="H2710">
        <v>80.830769230769221</v>
      </c>
      <c r="I2710">
        <v>2024</v>
      </c>
    </row>
    <row r="2711" spans="1:9">
      <c r="A2711" s="3">
        <v>316708</v>
      </c>
      <c r="B2711" t="s">
        <v>3759</v>
      </c>
      <c r="C2711" t="s">
        <v>313</v>
      </c>
      <c r="D2711" t="s">
        <v>2298</v>
      </c>
      <c r="E2711" t="s">
        <v>330</v>
      </c>
      <c r="F2711" t="s">
        <v>3804</v>
      </c>
      <c r="G2711" s="24">
        <f t="shared" si="46"/>
        <v>9.553846153846153E-2</v>
      </c>
      <c r="H2711">
        <v>95.538461538461533</v>
      </c>
      <c r="I2711">
        <v>2024</v>
      </c>
    </row>
    <row r="2712" spans="1:9">
      <c r="A2712" s="3">
        <v>472728</v>
      </c>
      <c r="B2712" t="s">
        <v>2705</v>
      </c>
      <c r="C2712" t="s">
        <v>313</v>
      </c>
      <c r="D2712" t="s">
        <v>2700</v>
      </c>
      <c r="E2712" t="s">
        <v>330</v>
      </c>
      <c r="F2712" t="s">
        <v>3494</v>
      </c>
      <c r="G2712" s="24">
        <f t="shared" si="46"/>
        <v>0.22715384615384615</v>
      </c>
      <c r="H2712">
        <v>227.15384615384616</v>
      </c>
      <c r="I2712">
        <v>2024</v>
      </c>
    </row>
    <row r="2713" spans="1:9">
      <c r="A2713" s="3">
        <v>263813</v>
      </c>
      <c r="B2713" t="s">
        <v>2713</v>
      </c>
      <c r="C2713" t="s">
        <v>313</v>
      </c>
      <c r="D2713" t="s">
        <v>2700</v>
      </c>
      <c r="E2713" t="s">
        <v>330</v>
      </c>
      <c r="F2713" t="s">
        <v>3287</v>
      </c>
      <c r="G2713" s="24">
        <f t="shared" si="46"/>
        <v>0.4473538461538461</v>
      </c>
      <c r="H2713">
        <v>447.35384615384612</v>
      </c>
      <c r="I2713">
        <v>2024</v>
      </c>
    </row>
    <row r="2714" spans="1:9">
      <c r="A2714" s="3">
        <v>244167</v>
      </c>
      <c r="B2714" t="s">
        <v>2093</v>
      </c>
      <c r="C2714" t="s">
        <v>313</v>
      </c>
      <c r="D2714" t="s">
        <v>260</v>
      </c>
      <c r="E2714" t="s">
        <v>330</v>
      </c>
      <c r="F2714" t="s">
        <v>3803</v>
      </c>
      <c r="G2714" s="24">
        <f t="shared" si="46"/>
        <v>2.3327999999999998</v>
      </c>
      <c r="H2714">
        <v>2332.7999999999997</v>
      </c>
      <c r="I2714">
        <v>2024</v>
      </c>
    </row>
    <row r="2715" spans="1:9">
      <c r="A2715" s="3">
        <v>286760</v>
      </c>
      <c r="B2715" t="s">
        <v>990</v>
      </c>
      <c r="C2715" t="s">
        <v>313</v>
      </c>
      <c r="D2715" t="s">
        <v>260</v>
      </c>
      <c r="E2715" t="s">
        <v>330</v>
      </c>
      <c r="F2715" t="s">
        <v>3802</v>
      </c>
      <c r="G2715" s="24">
        <f t="shared" si="46"/>
        <v>3.4666307692307692</v>
      </c>
      <c r="H2715">
        <v>3466.6307692307691</v>
      </c>
      <c r="I2715">
        <v>2024</v>
      </c>
    </row>
    <row r="2716" spans="1:9">
      <c r="A2716" s="3">
        <v>242616</v>
      </c>
      <c r="B2716" t="s">
        <v>3745</v>
      </c>
      <c r="C2716" t="s">
        <v>313</v>
      </c>
      <c r="D2716" t="s">
        <v>260</v>
      </c>
      <c r="E2716" t="s">
        <v>330</v>
      </c>
      <c r="F2716" t="s">
        <v>3803</v>
      </c>
      <c r="G2716" s="24">
        <f t="shared" si="46"/>
        <v>3.6287999999999996</v>
      </c>
      <c r="H2716">
        <v>3628.7999999999997</v>
      </c>
      <c r="I2716">
        <v>2024</v>
      </c>
    </row>
    <row r="2717" spans="1:9">
      <c r="A2717" s="3">
        <v>289201</v>
      </c>
      <c r="B2717" t="s">
        <v>1329</v>
      </c>
      <c r="C2717" t="s">
        <v>313</v>
      </c>
      <c r="D2717" t="s">
        <v>2701</v>
      </c>
      <c r="E2717" t="s">
        <v>330</v>
      </c>
      <c r="F2717" t="s">
        <v>3796</v>
      </c>
      <c r="G2717" s="24">
        <f t="shared" si="46"/>
        <v>4.6655999999999995</v>
      </c>
      <c r="H2717">
        <v>4665.5999999999995</v>
      </c>
      <c r="I2717">
        <v>2024</v>
      </c>
    </row>
    <row r="2718" spans="1:9">
      <c r="A2718" s="3">
        <v>305976</v>
      </c>
      <c r="B2718" t="s">
        <v>2093</v>
      </c>
      <c r="C2718" t="s">
        <v>313</v>
      </c>
      <c r="D2718" t="s">
        <v>260</v>
      </c>
      <c r="E2718" t="s">
        <v>330</v>
      </c>
      <c r="F2718" t="s">
        <v>3802</v>
      </c>
      <c r="G2718" s="24">
        <f t="shared" si="46"/>
        <v>5.5472307692307687</v>
      </c>
      <c r="H2718">
        <v>5547.2307692307686</v>
      </c>
      <c r="I2718">
        <v>2024</v>
      </c>
    </row>
    <row r="2719" spans="1:9">
      <c r="A2719" s="3">
        <v>243246</v>
      </c>
      <c r="B2719" t="s">
        <v>1965</v>
      </c>
      <c r="C2719" t="s">
        <v>313</v>
      </c>
      <c r="D2719" t="s">
        <v>2528</v>
      </c>
      <c r="E2719" t="s">
        <v>330</v>
      </c>
      <c r="F2719" t="s">
        <v>3798</v>
      </c>
      <c r="G2719" s="24">
        <f t="shared" si="46"/>
        <v>5.5538999999999996</v>
      </c>
      <c r="H2719">
        <v>5553.9</v>
      </c>
      <c r="I2719">
        <v>2024</v>
      </c>
    </row>
    <row r="2720" spans="1:9">
      <c r="A2720" s="3">
        <v>231034</v>
      </c>
      <c r="B2720" t="s">
        <v>3758</v>
      </c>
      <c r="C2720" t="s">
        <v>313</v>
      </c>
      <c r="D2720" t="s">
        <v>260</v>
      </c>
      <c r="E2720" t="s">
        <v>330</v>
      </c>
      <c r="F2720" t="s">
        <v>3416</v>
      </c>
      <c r="G2720" s="24">
        <f t="shared" si="46"/>
        <v>5.7248307692307687</v>
      </c>
      <c r="H2720">
        <v>5724.830769230769</v>
      </c>
      <c r="I2720">
        <v>2024</v>
      </c>
    </row>
    <row r="2721" spans="1:9">
      <c r="A2721" s="3">
        <v>231035</v>
      </c>
      <c r="B2721" t="s">
        <v>3758</v>
      </c>
      <c r="C2721" t="s">
        <v>313</v>
      </c>
      <c r="D2721" t="s">
        <v>260</v>
      </c>
      <c r="E2721" t="s">
        <v>330</v>
      </c>
      <c r="F2721" t="s">
        <v>3416</v>
      </c>
      <c r="G2721" s="24">
        <f t="shared" si="46"/>
        <v>5.7302307692307695</v>
      </c>
      <c r="H2721">
        <v>5730.2307692307695</v>
      </c>
      <c r="I2721">
        <v>2024</v>
      </c>
    </row>
    <row r="2722" spans="1:9">
      <c r="A2722" s="3" t="s">
        <v>1316</v>
      </c>
      <c r="B2722" t="s">
        <v>1325</v>
      </c>
      <c r="C2722" t="s">
        <v>314</v>
      </c>
      <c r="D2722" t="s">
        <v>130</v>
      </c>
      <c r="E2722" t="s">
        <v>331</v>
      </c>
      <c r="G2722" s="24">
        <f t="shared" si="46"/>
        <v>1.9584615384615388E-2</v>
      </c>
      <c r="H2722" s="24">
        <v>19.584615384615386</v>
      </c>
      <c r="I2722">
        <v>2016</v>
      </c>
    </row>
    <row r="2723" spans="1:9">
      <c r="A2723" s="3" t="s">
        <v>1316</v>
      </c>
      <c r="B2723" t="s">
        <v>568</v>
      </c>
      <c r="C2723" t="s">
        <v>314</v>
      </c>
      <c r="D2723" t="s">
        <v>130</v>
      </c>
      <c r="E2723" t="s">
        <v>331</v>
      </c>
      <c r="G2723" s="24">
        <f t="shared" si="46"/>
        <v>1.9584615384615388E-2</v>
      </c>
      <c r="H2723" s="24">
        <v>19.584615384615386</v>
      </c>
      <c r="I2723">
        <v>2016</v>
      </c>
    </row>
    <row r="2724" spans="1:9">
      <c r="A2724" s="3" t="s">
        <v>1316</v>
      </c>
      <c r="B2724" t="s">
        <v>1330</v>
      </c>
      <c r="C2724" t="s">
        <v>314</v>
      </c>
      <c r="D2724" t="s">
        <v>135</v>
      </c>
      <c r="E2724" t="s">
        <v>331</v>
      </c>
      <c r="G2724" s="24">
        <f t="shared" si="46"/>
        <v>1.9584615384615388E-2</v>
      </c>
      <c r="H2724" s="24">
        <v>19.584615384615386</v>
      </c>
      <c r="I2724">
        <v>2016</v>
      </c>
    </row>
    <row r="2725" spans="1:9">
      <c r="A2725" s="3" t="s">
        <v>1316</v>
      </c>
      <c r="B2725" t="s">
        <v>1323</v>
      </c>
      <c r="C2725" t="s">
        <v>314</v>
      </c>
      <c r="D2725" t="s">
        <v>128</v>
      </c>
      <c r="E2725" t="s">
        <v>331</v>
      </c>
      <c r="G2725" s="24">
        <f t="shared" si="46"/>
        <v>3.9169230769230776E-2</v>
      </c>
      <c r="H2725" s="24">
        <v>39.169230769230772</v>
      </c>
      <c r="I2725">
        <v>2016</v>
      </c>
    </row>
    <row r="2726" spans="1:9">
      <c r="A2726" s="3" t="s">
        <v>1316</v>
      </c>
      <c r="B2726" t="s">
        <v>1317</v>
      </c>
      <c r="C2726" t="s">
        <v>314</v>
      </c>
      <c r="D2726" t="s">
        <v>121</v>
      </c>
      <c r="E2726" t="s">
        <v>331</v>
      </c>
      <c r="G2726" s="24">
        <f t="shared" si="46"/>
        <v>5.875384615384615E-2</v>
      </c>
      <c r="H2726" s="24">
        <v>58.753846153846148</v>
      </c>
      <c r="I2726">
        <v>2016</v>
      </c>
    </row>
    <row r="2727" spans="1:9">
      <c r="A2727" s="3" t="s">
        <v>1316</v>
      </c>
      <c r="B2727" t="s">
        <v>1318</v>
      </c>
      <c r="C2727" t="s">
        <v>314</v>
      </c>
      <c r="D2727" t="s">
        <v>123</v>
      </c>
      <c r="E2727" t="s">
        <v>331</v>
      </c>
      <c r="G2727" s="24">
        <f t="shared" si="46"/>
        <v>7.8338461538461551E-2</v>
      </c>
      <c r="H2727" s="24">
        <v>78.338461538461544</v>
      </c>
      <c r="I2727">
        <v>2016</v>
      </c>
    </row>
    <row r="2728" spans="1:9">
      <c r="A2728" s="3" t="s">
        <v>1316</v>
      </c>
      <c r="B2728" t="s">
        <v>1321</v>
      </c>
      <c r="C2728" t="s">
        <v>314</v>
      </c>
      <c r="D2728" t="s">
        <v>126</v>
      </c>
      <c r="E2728" t="s">
        <v>331</v>
      </c>
      <c r="G2728" s="24">
        <f t="shared" si="46"/>
        <v>7.8338461538461551E-2</v>
      </c>
      <c r="H2728" s="24">
        <v>78.338461538461544</v>
      </c>
      <c r="I2728">
        <v>2016</v>
      </c>
    </row>
    <row r="2729" spans="1:9">
      <c r="A2729" s="3" t="s">
        <v>1316</v>
      </c>
      <c r="B2729" t="s">
        <v>1322</v>
      </c>
      <c r="C2729" t="s">
        <v>314</v>
      </c>
      <c r="D2729" t="s">
        <v>127</v>
      </c>
      <c r="E2729" t="s">
        <v>331</v>
      </c>
      <c r="G2729" s="24">
        <f t="shared" si="46"/>
        <v>0.1175076923076923</v>
      </c>
      <c r="H2729" s="24">
        <v>117.5076923076923</v>
      </c>
      <c r="I2729">
        <v>2016</v>
      </c>
    </row>
    <row r="2730" spans="1:9">
      <c r="A2730" s="3" t="s">
        <v>1316</v>
      </c>
      <c r="B2730" t="s">
        <v>1319</v>
      </c>
      <c r="C2730" t="s">
        <v>314</v>
      </c>
      <c r="D2730" t="s">
        <v>124</v>
      </c>
      <c r="E2730" t="s">
        <v>331</v>
      </c>
      <c r="G2730" s="24">
        <f t="shared" si="46"/>
        <v>1.9584615384615388E-2</v>
      </c>
      <c r="H2730" s="24">
        <v>19.584615384615386</v>
      </c>
      <c r="I2730">
        <v>2017</v>
      </c>
    </row>
    <row r="2731" spans="1:9">
      <c r="A2731" s="3" t="s">
        <v>1316</v>
      </c>
      <c r="B2731" t="s">
        <v>1326</v>
      </c>
      <c r="C2731" t="s">
        <v>314</v>
      </c>
      <c r="D2731" t="s">
        <v>131</v>
      </c>
      <c r="E2731" t="s">
        <v>331</v>
      </c>
      <c r="G2731" s="24">
        <f t="shared" si="46"/>
        <v>3.9169230769230776E-2</v>
      </c>
      <c r="H2731" s="24">
        <v>39.169230769230772</v>
      </c>
      <c r="I2731">
        <v>2017</v>
      </c>
    </row>
    <row r="2732" spans="1:9">
      <c r="A2732" s="3" t="s">
        <v>1316</v>
      </c>
      <c r="B2732" t="s">
        <v>421</v>
      </c>
      <c r="C2732" t="s">
        <v>314</v>
      </c>
      <c r="D2732" t="s">
        <v>122</v>
      </c>
      <c r="E2732" t="s">
        <v>331</v>
      </c>
      <c r="G2732" s="24">
        <f t="shared" si="46"/>
        <v>5.875384615384615E-2</v>
      </c>
      <c r="H2732" s="24">
        <v>58.753846153846148</v>
      </c>
      <c r="I2732">
        <v>2017</v>
      </c>
    </row>
    <row r="2733" spans="1:9">
      <c r="A2733" s="3" t="s">
        <v>1316</v>
      </c>
      <c r="B2733" t="s">
        <v>1324</v>
      </c>
      <c r="C2733" t="s">
        <v>314</v>
      </c>
      <c r="D2733" t="s">
        <v>129</v>
      </c>
      <c r="E2733" t="s">
        <v>331</v>
      </c>
      <c r="G2733" s="24">
        <f t="shared" si="46"/>
        <v>5.875384615384615E-2</v>
      </c>
      <c r="H2733" s="24">
        <v>58.753846153846148</v>
      </c>
      <c r="I2733">
        <v>2017</v>
      </c>
    </row>
    <row r="2734" spans="1:9">
      <c r="A2734" s="3" t="s">
        <v>1316</v>
      </c>
      <c r="B2734" t="s">
        <v>1327</v>
      </c>
      <c r="C2734" t="s">
        <v>314</v>
      </c>
      <c r="D2734" t="s">
        <v>132</v>
      </c>
      <c r="E2734" t="s">
        <v>331</v>
      </c>
      <c r="G2734" s="24">
        <f t="shared" si="46"/>
        <v>5.875384615384615E-2</v>
      </c>
      <c r="H2734" s="24">
        <v>58.753846153846148</v>
      </c>
      <c r="I2734">
        <v>2017</v>
      </c>
    </row>
    <row r="2735" spans="1:9">
      <c r="A2735" s="3" t="s">
        <v>1316</v>
      </c>
      <c r="B2735" t="s">
        <v>1328</v>
      </c>
      <c r="C2735" t="s">
        <v>314</v>
      </c>
      <c r="D2735" t="s">
        <v>133</v>
      </c>
      <c r="E2735" t="s">
        <v>331</v>
      </c>
      <c r="G2735" s="24">
        <f t="shared" si="46"/>
        <v>9.7923076923076918E-2</v>
      </c>
      <c r="H2735" s="24">
        <v>97.92307692307692</v>
      </c>
      <c r="I2735">
        <v>2017</v>
      </c>
    </row>
    <row r="2736" spans="1:9">
      <c r="A2736" s="3" t="s">
        <v>1316</v>
      </c>
      <c r="B2736" t="s">
        <v>1329</v>
      </c>
      <c r="C2736" t="s">
        <v>314</v>
      </c>
      <c r="D2736" t="s">
        <v>134</v>
      </c>
      <c r="E2736" t="s">
        <v>331</v>
      </c>
      <c r="G2736" s="24">
        <f t="shared" si="46"/>
        <v>0.50559230769230767</v>
      </c>
      <c r="H2736" s="24">
        <v>505.59230769230766</v>
      </c>
      <c r="I2736">
        <v>2017</v>
      </c>
    </row>
    <row r="2737" spans="1:9">
      <c r="A2737" s="3" t="s">
        <v>1316</v>
      </c>
      <c r="B2737" t="s">
        <v>1320</v>
      </c>
      <c r="C2737" t="s">
        <v>314</v>
      </c>
      <c r="D2737" t="s">
        <v>125</v>
      </c>
      <c r="E2737" t="s">
        <v>331</v>
      </c>
      <c r="G2737" s="24">
        <f t="shared" si="46"/>
        <v>3.9169230769230776E-2</v>
      </c>
      <c r="H2737" s="24">
        <v>39.169230769230772</v>
      </c>
      <c r="I2737">
        <v>2018</v>
      </c>
    </row>
    <row r="2738" spans="1:9">
      <c r="A2738" s="3" t="s">
        <v>1435</v>
      </c>
      <c r="B2738" t="s">
        <v>1434</v>
      </c>
      <c r="C2738" t="s">
        <v>315</v>
      </c>
      <c r="D2738" t="s">
        <v>154</v>
      </c>
      <c r="E2738" t="s">
        <v>330</v>
      </c>
      <c r="F2738" t="s">
        <v>3191</v>
      </c>
      <c r="G2738" s="24">
        <f t="shared" si="46"/>
        <v>0.5</v>
      </c>
      <c r="H2738" s="24">
        <v>500</v>
      </c>
      <c r="I2738">
        <v>2015</v>
      </c>
    </row>
    <row r="2739" spans="1:9">
      <c r="A2739" s="3" t="s">
        <v>1433</v>
      </c>
      <c r="B2739" t="s">
        <v>1434</v>
      </c>
      <c r="C2739" t="s">
        <v>315</v>
      </c>
      <c r="D2739" t="s">
        <v>154</v>
      </c>
      <c r="E2739" t="s">
        <v>330</v>
      </c>
      <c r="F2739" t="s">
        <v>3191</v>
      </c>
      <c r="G2739" s="24">
        <f t="shared" si="46"/>
        <v>2</v>
      </c>
      <c r="H2739" s="24">
        <v>2000</v>
      </c>
      <c r="I2739">
        <v>2015</v>
      </c>
    </row>
    <row r="2740" spans="1:9">
      <c r="A2740" s="3" t="s">
        <v>1442</v>
      </c>
      <c r="B2740" t="s">
        <v>1443</v>
      </c>
      <c r="C2740" t="s">
        <v>315</v>
      </c>
      <c r="D2740" t="s">
        <v>157</v>
      </c>
      <c r="E2740" t="s">
        <v>331</v>
      </c>
      <c r="F2740" t="s">
        <v>3195</v>
      </c>
      <c r="G2740" s="24">
        <f t="shared" si="46"/>
        <v>1.1815384615384614</v>
      </c>
      <c r="H2740" s="24">
        <v>1181.5384615384614</v>
      </c>
      <c r="I2740">
        <v>2016</v>
      </c>
    </row>
    <row r="2741" spans="1:9">
      <c r="A2741" s="3" t="s">
        <v>1353</v>
      </c>
      <c r="B2741" t="s">
        <v>1354</v>
      </c>
      <c r="C2741" t="s">
        <v>315</v>
      </c>
      <c r="D2741" t="s">
        <v>265</v>
      </c>
      <c r="E2741" t="s">
        <v>331</v>
      </c>
      <c r="G2741" s="24">
        <f t="shared" si="46"/>
        <v>0.1</v>
      </c>
      <c r="H2741" s="24">
        <v>100</v>
      </c>
      <c r="I2741">
        <v>2017</v>
      </c>
    </row>
    <row r="2742" spans="1:9">
      <c r="A2742" s="3" t="s">
        <v>1367</v>
      </c>
      <c r="B2742" t="s">
        <v>1366</v>
      </c>
      <c r="C2742" t="s">
        <v>315</v>
      </c>
      <c r="D2742" t="s">
        <v>270</v>
      </c>
      <c r="E2742" t="s">
        <v>331</v>
      </c>
      <c r="G2742" s="24">
        <f t="shared" si="46"/>
        <v>0.1</v>
      </c>
      <c r="H2742" s="24">
        <v>100</v>
      </c>
      <c r="I2742">
        <v>2017</v>
      </c>
    </row>
    <row r="2743" spans="1:9">
      <c r="A2743" s="3" t="s">
        <v>1347</v>
      </c>
      <c r="B2743" t="s">
        <v>1348</v>
      </c>
      <c r="C2743" t="s">
        <v>315</v>
      </c>
      <c r="D2743" t="s">
        <v>263</v>
      </c>
      <c r="E2743" t="s">
        <v>331</v>
      </c>
      <c r="G2743" s="24">
        <f t="shared" si="46"/>
        <v>0.125</v>
      </c>
      <c r="H2743" s="24">
        <v>125</v>
      </c>
      <c r="I2743">
        <v>2017</v>
      </c>
    </row>
    <row r="2744" spans="1:9">
      <c r="A2744" s="3" t="s">
        <v>1357</v>
      </c>
      <c r="B2744" t="s">
        <v>1358</v>
      </c>
      <c r="C2744" t="s">
        <v>315</v>
      </c>
      <c r="D2744" t="s">
        <v>267</v>
      </c>
      <c r="E2744" t="s">
        <v>331</v>
      </c>
      <c r="G2744" s="24">
        <f t="shared" si="46"/>
        <v>0.125</v>
      </c>
      <c r="H2744" s="24">
        <v>125</v>
      </c>
      <c r="I2744">
        <v>2017</v>
      </c>
    </row>
    <row r="2745" spans="1:9">
      <c r="A2745" s="3" t="s">
        <v>1312</v>
      </c>
      <c r="B2745" t="s">
        <v>1313</v>
      </c>
      <c r="C2745" t="s">
        <v>315</v>
      </c>
      <c r="D2745" t="s">
        <v>1309</v>
      </c>
      <c r="E2745" t="s">
        <v>331</v>
      </c>
      <c r="G2745" s="24">
        <f t="shared" si="46"/>
        <v>0.25</v>
      </c>
      <c r="H2745" s="24">
        <v>250</v>
      </c>
      <c r="I2745">
        <v>2017</v>
      </c>
    </row>
    <row r="2746" spans="1:9">
      <c r="A2746" s="3" t="s">
        <v>1343</v>
      </c>
      <c r="B2746" t="s">
        <v>1344</v>
      </c>
      <c r="C2746" t="s">
        <v>315</v>
      </c>
      <c r="D2746" t="s">
        <v>262</v>
      </c>
      <c r="E2746" t="s">
        <v>331</v>
      </c>
      <c r="G2746" s="24">
        <f t="shared" si="46"/>
        <v>0.25</v>
      </c>
      <c r="H2746" s="24">
        <v>250</v>
      </c>
      <c r="I2746">
        <v>2017</v>
      </c>
    </row>
    <row r="2747" spans="1:9">
      <c r="A2747" s="3" t="s">
        <v>1345</v>
      </c>
      <c r="B2747" t="s">
        <v>1346</v>
      </c>
      <c r="C2747" t="s">
        <v>315</v>
      </c>
      <c r="D2747" t="s">
        <v>262</v>
      </c>
      <c r="E2747" t="s">
        <v>331</v>
      </c>
      <c r="G2747" s="24">
        <f t="shared" ref="G2747:G2810" si="47">H2747/1000</f>
        <v>0.25</v>
      </c>
      <c r="H2747" s="24">
        <v>250</v>
      </c>
      <c r="I2747">
        <v>2017</v>
      </c>
    </row>
    <row r="2748" spans="1:9">
      <c r="A2748" s="3" t="s">
        <v>1349</v>
      </c>
      <c r="B2748" t="s">
        <v>1350</v>
      </c>
      <c r="C2748" t="s">
        <v>315</v>
      </c>
      <c r="D2748" t="s">
        <v>264</v>
      </c>
      <c r="E2748" t="s">
        <v>331</v>
      </c>
      <c r="G2748" s="24">
        <f t="shared" si="47"/>
        <v>0.25</v>
      </c>
      <c r="H2748" s="24">
        <v>250</v>
      </c>
      <c r="I2748">
        <v>2017</v>
      </c>
    </row>
    <row r="2749" spans="1:9">
      <c r="A2749" s="3" t="s">
        <v>1351</v>
      </c>
      <c r="B2749" t="s">
        <v>1352</v>
      </c>
      <c r="C2749" t="s">
        <v>315</v>
      </c>
      <c r="D2749" t="s">
        <v>140</v>
      </c>
      <c r="E2749" t="s">
        <v>331</v>
      </c>
      <c r="G2749" s="24">
        <f t="shared" si="47"/>
        <v>0.25</v>
      </c>
      <c r="H2749" s="24">
        <v>250</v>
      </c>
      <c r="I2749">
        <v>2017</v>
      </c>
    </row>
    <row r="2750" spans="1:9">
      <c r="A2750" s="3" t="s">
        <v>1355</v>
      </c>
      <c r="B2750" t="s">
        <v>1356</v>
      </c>
      <c r="C2750" t="s">
        <v>315</v>
      </c>
      <c r="D2750" t="s">
        <v>266</v>
      </c>
      <c r="E2750" t="s">
        <v>331</v>
      </c>
      <c r="G2750" s="24">
        <f t="shared" si="47"/>
        <v>0.25</v>
      </c>
      <c r="H2750" s="24">
        <v>250</v>
      </c>
      <c r="I2750">
        <v>2017</v>
      </c>
    </row>
    <row r="2751" spans="1:9">
      <c r="A2751" s="3" t="s">
        <v>1359</v>
      </c>
      <c r="B2751" t="s">
        <v>1360</v>
      </c>
      <c r="C2751" t="s">
        <v>315</v>
      </c>
      <c r="D2751" t="s">
        <v>153</v>
      </c>
      <c r="E2751" t="s">
        <v>331</v>
      </c>
      <c r="G2751" s="24">
        <f t="shared" si="47"/>
        <v>0.25</v>
      </c>
      <c r="H2751" s="24">
        <v>250</v>
      </c>
      <c r="I2751">
        <v>2017</v>
      </c>
    </row>
    <row r="2752" spans="1:9">
      <c r="A2752" s="3" t="s">
        <v>1361</v>
      </c>
      <c r="B2752" t="s">
        <v>1362</v>
      </c>
      <c r="C2752" t="s">
        <v>315</v>
      </c>
      <c r="D2752" t="s">
        <v>268</v>
      </c>
      <c r="E2752" t="s">
        <v>331</v>
      </c>
      <c r="G2752" s="24">
        <f t="shared" si="47"/>
        <v>0.25</v>
      </c>
      <c r="H2752" s="24">
        <v>250</v>
      </c>
      <c r="I2752">
        <v>2017</v>
      </c>
    </row>
    <row r="2753" spans="1:9">
      <c r="A2753" s="3" t="s">
        <v>1363</v>
      </c>
      <c r="B2753" t="s">
        <v>1364</v>
      </c>
      <c r="C2753" t="s">
        <v>315</v>
      </c>
      <c r="D2753" t="s">
        <v>269</v>
      </c>
      <c r="E2753" t="s">
        <v>331</v>
      </c>
      <c r="G2753" s="24">
        <f t="shared" si="47"/>
        <v>0.25</v>
      </c>
      <c r="H2753" s="24">
        <v>250</v>
      </c>
      <c r="I2753">
        <v>2017</v>
      </c>
    </row>
    <row r="2754" spans="1:9">
      <c r="A2754" s="3" t="s">
        <v>1365</v>
      </c>
      <c r="B2754" t="s">
        <v>1366</v>
      </c>
      <c r="C2754" t="s">
        <v>315</v>
      </c>
      <c r="D2754" t="s">
        <v>270</v>
      </c>
      <c r="E2754" t="s">
        <v>331</v>
      </c>
      <c r="G2754" s="24">
        <f t="shared" si="47"/>
        <v>0.25</v>
      </c>
      <c r="H2754" s="24">
        <v>250</v>
      </c>
      <c r="I2754">
        <v>2017</v>
      </c>
    </row>
    <row r="2755" spans="1:9">
      <c r="A2755" s="3" t="s">
        <v>1432</v>
      </c>
      <c r="B2755" t="s">
        <v>1398</v>
      </c>
      <c r="C2755" t="s">
        <v>315</v>
      </c>
      <c r="D2755" t="s">
        <v>154</v>
      </c>
      <c r="E2755" t="s">
        <v>330</v>
      </c>
      <c r="F2755" t="s">
        <v>3190</v>
      </c>
      <c r="G2755" s="24">
        <f t="shared" si="47"/>
        <v>10</v>
      </c>
      <c r="H2755" s="24">
        <v>10000</v>
      </c>
      <c r="I2755">
        <v>2018</v>
      </c>
    </row>
    <row r="2756" spans="1:9">
      <c r="A2756" s="3" t="s">
        <v>1210</v>
      </c>
      <c r="B2756" t="s">
        <v>1211</v>
      </c>
      <c r="C2756" t="s">
        <v>316</v>
      </c>
      <c r="D2756" t="s">
        <v>93</v>
      </c>
      <c r="E2756" t="s">
        <v>332</v>
      </c>
      <c r="F2756" t="s">
        <v>3159</v>
      </c>
      <c r="G2756" s="24">
        <f t="shared" si="47"/>
        <v>4.8846153846153845E-2</v>
      </c>
      <c r="H2756" s="24">
        <v>48.846153846153847</v>
      </c>
      <c r="I2756">
        <v>2008</v>
      </c>
    </row>
    <row r="2757" spans="1:9">
      <c r="A2757" s="3" t="s">
        <v>1207</v>
      </c>
      <c r="B2757" t="s">
        <v>1206</v>
      </c>
      <c r="C2757" t="s">
        <v>316</v>
      </c>
      <c r="D2757" t="s">
        <v>91</v>
      </c>
      <c r="E2757" t="s">
        <v>331</v>
      </c>
      <c r="F2757" t="s">
        <v>3157</v>
      </c>
      <c r="G2757" s="24">
        <f t="shared" si="47"/>
        <v>1.9230769230769228E-2</v>
      </c>
      <c r="H2757" s="24">
        <v>19.23076923076923</v>
      </c>
      <c r="I2757">
        <v>2015</v>
      </c>
    </row>
    <row r="2758" spans="1:9">
      <c r="A2758" s="3" t="s">
        <v>1208</v>
      </c>
      <c r="B2758" t="s">
        <v>1209</v>
      </c>
      <c r="C2758" t="s">
        <v>316</v>
      </c>
      <c r="D2758" t="s">
        <v>92</v>
      </c>
      <c r="E2758" t="s">
        <v>331</v>
      </c>
      <c r="F2758" t="s">
        <v>3158</v>
      </c>
      <c r="G2758" s="24">
        <f t="shared" si="47"/>
        <v>0.15346153846153845</v>
      </c>
      <c r="H2758" s="24">
        <v>153.46153846153845</v>
      </c>
      <c r="I2758">
        <v>2016</v>
      </c>
    </row>
    <row r="2759" spans="1:9">
      <c r="A2759" s="3" t="s">
        <v>1205</v>
      </c>
      <c r="B2759" t="s">
        <v>1206</v>
      </c>
      <c r="C2759" t="s">
        <v>316</v>
      </c>
      <c r="D2759" t="s">
        <v>90</v>
      </c>
      <c r="E2759" t="s">
        <v>333</v>
      </c>
      <c r="F2759" t="s">
        <v>3156</v>
      </c>
      <c r="G2759" s="24">
        <f t="shared" si="47"/>
        <v>5.9461538461538462E-2</v>
      </c>
      <c r="H2759" s="24">
        <v>59.46153846153846</v>
      </c>
      <c r="I2759">
        <v>2017</v>
      </c>
    </row>
    <row r="2760" spans="1:9">
      <c r="A2760" s="3" t="s">
        <v>2271</v>
      </c>
      <c r="B2760" t="s">
        <v>2272</v>
      </c>
      <c r="C2760" t="s">
        <v>316</v>
      </c>
      <c r="D2760" t="s">
        <v>226</v>
      </c>
      <c r="E2760" t="s">
        <v>330</v>
      </c>
      <c r="F2760" t="s">
        <v>3366</v>
      </c>
      <c r="G2760" s="24">
        <f t="shared" si="47"/>
        <v>1.8480000000000001</v>
      </c>
      <c r="H2760" s="24">
        <v>1848</v>
      </c>
      <c r="I2760">
        <v>2021</v>
      </c>
    </row>
    <row r="2761" spans="1:9">
      <c r="A2761" s="3" t="s">
        <v>3965</v>
      </c>
      <c r="B2761" t="s">
        <v>4009</v>
      </c>
      <c r="C2761" t="s">
        <v>316</v>
      </c>
      <c r="D2761" t="s">
        <v>226</v>
      </c>
      <c r="E2761" t="s">
        <v>330</v>
      </c>
      <c r="F2761" t="s">
        <v>4080</v>
      </c>
      <c r="G2761" s="24">
        <f t="shared" si="47"/>
        <v>2.2000000000000002</v>
      </c>
      <c r="H2761">
        <v>2200</v>
      </c>
      <c r="I2761">
        <v>2021</v>
      </c>
    </row>
    <row r="2762" spans="1:9">
      <c r="A2762" s="3" t="s">
        <v>2273</v>
      </c>
      <c r="B2762" t="s">
        <v>2274</v>
      </c>
      <c r="C2762" t="s">
        <v>316</v>
      </c>
      <c r="D2762" t="s">
        <v>226</v>
      </c>
      <c r="E2762" t="s">
        <v>330</v>
      </c>
      <c r="F2762" t="s">
        <v>3366</v>
      </c>
      <c r="G2762" s="24">
        <f t="shared" si="47"/>
        <v>2.5019999999999998</v>
      </c>
      <c r="H2762" s="24">
        <v>2502</v>
      </c>
      <c r="I2762">
        <v>2021</v>
      </c>
    </row>
    <row r="2763" spans="1:9">
      <c r="A2763" s="3" t="s">
        <v>2275</v>
      </c>
      <c r="B2763" t="s">
        <v>2276</v>
      </c>
      <c r="C2763" t="s">
        <v>316</v>
      </c>
      <c r="D2763" t="s">
        <v>226</v>
      </c>
      <c r="E2763" t="s">
        <v>330</v>
      </c>
      <c r="F2763" t="s">
        <v>3366</v>
      </c>
      <c r="G2763" s="24">
        <f t="shared" si="47"/>
        <v>2.5019999999999998</v>
      </c>
      <c r="H2763" s="24">
        <v>2502</v>
      </c>
      <c r="I2763">
        <v>2021</v>
      </c>
    </row>
    <row r="2764" spans="1:9">
      <c r="A2764" s="3" t="s">
        <v>2279</v>
      </c>
      <c r="B2764" t="s">
        <v>1273</v>
      </c>
      <c r="C2764" t="s">
        <v>316</v>
      </c>
      <c r="D2764" t="s">
        <v>226</v>
      </c>
      <c r="E2764" t="s">
        <v>330</v>
      </c>
      <c r="G2764" s="24">
        <f t="shared" si="47"/>
        <v>4.8299999999999996E-2</v>
      </c>
      <c r="H2764" s="24">
        <v>48.3</v>
      </c>
      <c r="I2764">
        <v>2022</v>
      </c>
    </row>
    <row r="2765" spans="1:9">
      <c r="A2765" s="3" t="s">
        <v>2280</v>
      </c>
      <c r="B2765" t="s">
        <v>2281</v>
      </c>
      <c r="C2765" t="s">
        <v>316</v>
      </c>
      <c r="D2765" t="s">
        <v>271</v>
      </c>
      <c r="E2765" t="s">
        <v>330</v>
      </c>
      <c r="G2765" s="24">
        <f t="shared" si="47"/>
        <v>0.13</v>
      </c>
      <c r="H2765" s="24">
        <v>130</v>
      </c>
      <c r="I2765">
        <v>2022</v>
      </c>
    </row>
    <row r="2766" spans="1:9">
      <c r="A2766" s="3" t="s">
        <v>3969</v>
      </c>
      <c r="B2766" t="s">
        <v>2425</v>
      </c>
      <c r="C2766" t="s">
        <v>316</v>
      </c>
      <c r="D2766" t="s">
        <v>271</v>
      </c>
      <c r="E2766" t="s">
        <v>330</v>
      </c>
      <c r="F2766" t="s">
        <v>4083</v>
      </c>
      <c r="G2766" s="24">
        <f t="shared" si="47"/>
        <v>0.36</v>
      </c>
      <c r="H2766">
        <v>360</v>
      </c>
      <c r="I2766">
        <v>2022</v>
      </c>
    </row>
    <row r="2767" spans="1:9">
      <c r="A2767" s="3" t="s">
        <v>3962</v>
      </c>
      <c r="B2767" t="s">
        <v>4005</v>
      </c>
      <c r="C2767" t="s">
        <v>316</v>
      </c>
      <c r="D2767" t="s">
        <v>226</v>
      </c>
      <c r="E2767" t="s">
        <v>330</v>
      </c>
      <c r="F2767" t="s">
        <v>4077</v>
      </c>
      <c r="G2767" s="24">
        <f t="shared" si="47"/>
        <v>1.75</v>
      </c>
      <c r="H2767">
        <v>1750</v>
      </c>
      <c r="I2767">
        <v>2022</v>
      </c>
    </row>
    <row r="2768" spans="1:9">
      <c r="A2768" s="3" t="s">
        <v>3967</v>
      </c>
      <c r="B2768" t="s">
        <v>2272</v>
      </c>
      <c r="C2768" t="s">
        <v>316</v>
      </c>
      <c r="D2768" t="s">
        <v>226</v>
      </c>
      <c r="E2768" t="s">
        <v>330</v>
      </c>
      <c r="F2768" t="s">
        <v>4081</v>
      </c>
      <c r="G2768" s="24">
        <f t="shared" si="47"/>
        <v>1.85</v>
      </c>
      <c r="H2768">
        <v>1850</v>
      </c>
      <c r="I2768">
        <v>2022</v>
      </c>
    </row>
    <row r="2769" spans="1:9">
      <c r="A2769" s="3" t="s">
        <v>3964</v>
      </c>
      <c r="B2769" t="s">
        <v>2274</v>
      </c>
      <c r="C2769" t="s">
        <v>316</v>
      </c>
      <c r="D2769" t="s">
        <v>226</v>
      </c>
      <c r="E2769" t="s">
        <v>330</v>
      </c>
      <c r="F2769" t="s">
        <v>4079</v>
      </c>
      <c r="G2769" s="24">
        <f t="shared" si="47"/>
        <v>2</v>
      </c>
      <c r="H2769">
        <v>2000</v>
      </c>
      <c r="I2769">
        <v>2022</v>
      </c>
    </row>
    <row r="2770" spans="1:9">
      <c r="A2770" s="3" t="s">
        <v>2979</v>
      </c>
      <c r="B2770" t="s">
        <v>2980</v>
      </c>
      <c r="C2770" t="s">
        <v>316</v>
      </c>
      <c r="D2770" t="s">
        <v>226</v>
      </c>
      <c r="E2770" t="s">
        <v>330</v>
      </c>
      <c r="G2770" s="24">
        <f t="shared" si="47"/>
        <v>2.5</v>
      </c>
      <c r="H2770" s="24">
        <v>2500</v>
      </c>
      <c r="I2770">
        <v>2022</v>
      </c>
    </row>
    <row r="2771" spans="1:9">
      <c r="A2771" s="3" t="s">
        <v>3959</v>
      </c>
      <c r="B2771" t="s">
        <v>4005</v>
      </c>
      <c r="C2771" t="s">
        <v>316</v>
      </c>
      <c r="D2771" t="s">
        <v>226</v>
      </c>
      <c r="E2771" t="s">
        <v>330</v>
      </c>
      <c r="F2771" t="s">
        <v>4074</v>
      </c>
      <c r="G2771" s="24">
        <f t="shared" si="47"/>
        <v>2.5</v>
      </c>
      <c r="H2771">
        <v>2500</v>
      </c>
      <c r="I2771">
        <v>2022</v>
      </c>
    </row>
    <row r="2772" spans="1:9">
      <c r="A2772" s="3" t="s">
        <v>3961</v>
      </c>
      <c r="B2772" t="s">
        <v>4007</v>
      </c>
      <c r="C2772" t="s">
        <v>316</v>
      </c>
      <c r="D2772" t="s">
        <v>226</v>
      </c>
      <c r="E2772" t="s">
        <v>330</v>
      </c>
      <c r="F2772" t="s">
        <v>4076</v>
      </c>
      <c r="G2772" s="24">
        <f t="shared" si="47"/>
        <v>2.5</v>
      </c>
      <c r="H2772">
        <v>2500</v>
      </c>
      <c r="I2772">
        <v>2022</v>
      </c>
    </row>
    <row r="2773" spans="1:9">
      <c r="A2773" s="3" t="s">
        <v>3968</v>
      </c>
      <c r="B2773" t="s">
        <v>4010</v>
      </c>
      <c r="C2773" t="s">
        <v>316</v>
      </c>
      <c r="D2773" t="s">
        <v>226</v>
      </c>
      <c r="E2773" t="s">
        <v>330</v>
      </c>
      <c r="F2773" t="s">
        <v>4082</v>
      </c>
      <c r="G2773" s="24">
        <f t="shared" si="47"/>
        <v>2.5</v>
      </c>
      <c r="H2773">
        <v>2500</v>
      </c>
      <c r="I2773">
        <v>2022</v>
      </c>
    </row>
    <row r="2774" spans="1:9">
      <c r="A2774" s="3" t="s">
        <v>3970</v>
      </c>
      <c r="B2774" t="s">
        <v>4011</v>
      </c>
      <c r="C2774" t="s">
        <v>316</v>
      </c>
      <c r="D2774" t="s">
        <v>271</v>
      </c>
      <c r="E2774" t="s">
        <v>330</v>
      </c>
      <c r="F2774" t="s">
        <v>4084</v>
      </c>
      <c r="G2774" s="24">
        <f t="shared" si="47"/>
        <v>0.16500000000000001</v>
      </c>
      <c r="H2774">
        <v>165</v>
      </c>
      <c r="I2774">
        <v>2023</v>
      </c>
    </row>
    <row r="2775" spans="1:9">
      <c r="A2775" s="3" t="s">
        <v>3960</v>
      </c>
      <c r="B2775" t="s">
        <v>4006</v>
      </c>
      <c r="C2775" t="s">
        <v>316</v>
      </c>
      <c r="D2775" t="s">
        <v>271</v>
      </c>
      <c r="E2775" t="s">
        <v>330</v>
      </c>
      <c r="F2775" t="s">
        <v>4075</v>
      </c>
      <c r="G2775" s="24">
        <f t="shared" si="47"/>
        <v>0.36</v>
      </c>
      <c r="H2775">
        <v>360</v>
      </c>
      <c r="I2775">
        <v>2023</v>
      </c>
    </row>
    <row r="2776" spans="1:9">
      <c r="A2776" s="3" t="s">
        <v>3963</v>
      </c>
      <c r="B2776" t="s">
        <v>4008</v>
      </c>
      <c r="C2776" t="s">
        <v>316</v>
      </c>
      <c r="D2776" t="s">
        <v>271</v>
      </c>
      <c r="E2776" t="s">
        <v>330</v>
      </c>
      <c r="F2776" t="s">
        <v>4078</v>
      </c>
      <c r="G2776" s="24">
        <f t="shared" si="47"/>
        <v>0.56699999999999995</v>
      </c>
      <c r="H2776">
        <v>567</v>
      </c>
      <c r="I2776">
        <v>2023</v>
      </c>
    </row>
    <row r="2777" spans="1:9">
      <c r="A2777" s="3" t="s">
        <v>3971</v>
      </c>
      <c r="B2777" t="s">
        <v>4012</v>
      </c>
      <c r="C2777" t="s">
        <v>316</v>
      </c>
      <c r="D2777" t="s">
        <v>271</v>
      </c>
      <c r="E2777" t="s">
        <v>330</v>
      </c>
      <c r="F2777" t="s">
        <v>4085</v>
      </c>
      <c r="G2777" s="24">
        <f t="shared" si="47"/>
        <v>0.88200000000000001</v>
      </c>
      <c r="H2777">
        <v>882</v>
      </c>
      <c r="I2777">
        <v>2023</v>
      </c>
    </row>
    <row r="2778" spans="1:9">
      <c r="A2778" s="3" t="s">
        <v>3966</v>
      </c>
      <c r="B2778" t="s">
        <v>2276</v>
      </c>
      <c r="C2778" t="s">
        <v>316</v>
      </c>
      <c r="D2778" t="s">
        <v>226</v>
      </c>
      <c r="E2778" t="s">
        <v>330</v>
      </c>
      <c r="F2778" t="s">
        <v>3366</v>
      </c>
      <c r="G2778" s="24">
        <f t="shared" si="47"/>
        <v>1.998</v>
      </c>
      <c r="H2778">
        <v>1998</v>
      </c>
      <c r="I2778">
        <v>2023</v>
      </c>
    </row>
    <row r="2779" spans="1:9">
      <c r="A2779" s="3" t="s">
        <v>3841</v>
      </c>
      <c r="B2779" t="s">
        <v>1654</v>
      </c>
      <c r="C2779" t="s">
        <v>318</v>
      </c>
      <c r="D2779" t="s">
        <v>204</v>
      </c>
      <c r="E2779" t="s">
        <v>330</v>
      </c>
      <c r="F2779" t="s">
        <v>3293</v>
      </c>
      <c r="G2779" s="24">
        <f t="shared" si="47"/>
        <v>2.5437153846153846</v>
      </c>
      <c r="H2779" s="24">
        <v>2543.7153846153847</v>
      </c>
      <c r="I2779">
        <v>2019</v>
      </c>
    </row>
    <row r="2780" spans="1:9">
      <c r="A2780" s="3" t="s">
        <v>2114</v>
      </c>
      <c r="B2780" t="s">
        <v>2115</v>
      </c>
      <c r="C2780" t="s">
        <v>318</v>
      </c>
      <c r="D2780" t="s">
        <v>204</v>
      </c>
      <c r="E2780" t="s">
        <v>330</v>
      </c>
      <c r="F2780" t="s">
        <v>3334</v>
      </c>
      <c r="G2780" s="24">
        <f t="shared" si="47"/>
        <v>0.497</v>
      </c>
      <c r="H2780" s="24">
        <v>497</v>
      </c>
      <c r="I2780">
        <v>2020</v>
      </c>
    </row>
    <row r="2781" spans="1:9">
      <c r="A2781" s="3" t="s">
        <v>1653</v>
      </c>
      <c r="B2781" t="s">
        <v>1654</v>
      </c>
      <c r="C2781" t="s">
        <v>318</v>
      </c>
      <c r="D2781" t="s">
        <v>204</v>
      </c>
      <c r="E2781" t="s">
        <v>330</v>
      </c>
      <c r="F2781" t="s">
        <v>3064</v>
      </c>
      <c r="G2781" s="24">
        <f t="shared" si="47"/>
        <v>0.7384615384615385</v>
      </c>
      <c r="H2781" s="24">
        <v>738.46153846153845</v>
      </c>
      <c r="I2781">
        <v>2020</v>
      </c>
    </row>
    <row r="2782" spans="1:9">
      <c r="A2782" s="3" t="s">
        <v>2029</v>
      </c>
      <c r="B2782" t="s">
        <v>2030</v>
      </c>
      <c r="C2782" t="s">
        <v>318</v>
      </c>
      <c r="D2782" t="s">
        <v>2028</v>
      </c>
      <c r="E2782" t="s">
        <v>330</v>
      </c>
      <c r="F2782" t="s">
        <v>3220</v>
      </c>
      <c r="G2782" s="24">
        <f t="shared" si="47"/>
        <v>0.9</v>
      </c>
      <c r="H2782" s="24">
        <v>900</v>
      </c>
      <c r="I2782">
        <v>2020</v>
      </c>
    </row>
    <row r="2783" spans="1:9">
      <c r="A2783" s="3" t="s">
        <v>2031</v>
      </c>
      <c r="B2783" t="s">
        <v>2032</v>
      </c>
      <c r="C2783" t="s">
        <v>318</v>
      </c>
      <c r="D2783" t="s">
        <v>2028</v>
      </c>
      <c r="E2783" t="s">
        <v>330</v>
      </c>
      <c r="F2783" t="s">
        <v>3220</v>
      </c>
      <c r="G2783" s="24">
        <f t="shared" si="47"/>
        <v>0.99099999999999999</v>
      </c>
      <c r="H2783" s="24">
        <v>991</v>
      </c>
      <c r="I2783">
        <v>2020</v>
      </c>
    </row>
    <row r="2784" spans="1:9">
      <c r="A2784" s="3" t="s">
        <v>2116</v>
      </c>
      <c r="B2784" t="s">
        <v>2117</v>
      </c>
      <c r="C2784" t="s">
        <v>318</v>
      </c>
      <c r="D2784" t="s">
        <v>204</v>
      </c>
      <c r="E2784" t="s">
        <v>330</v>
      </c>
      <c r="F2784" t="s">
        <v>3335</v>
      </c>
      <c r="G2784" s="24">
        <f t="shared" si="47"/>
        <v>3.444</v>
      </c>
      <c r="H2784" s="24">
        <v>3444</v>
      </c>
      <c r="I2784">
        <v>2020</v>
      </c>
    </row>
    <row r="2785" spans="1:9">
      <c r="A2785" s="3" t="s">
        <v>1655</v>
      </c>
      <c r="B2785" t="s">
        <v>1656</v>
      </c>
      <c r="C2785" t="s">
        <v>318</v>
      </c>
      <c r="D2785" t="s">
        <v>204</v>
      </c>
      <c r="E2785" t="s">
        <v>330</v>
      </c>
      <c r="F2785" t="s">
        <v>3064</v>
      </c>
      <c r="G2785" s="24">
        <f t="shared" si="47"/>
        <v>6.68</v>
      </c>
      <c r="H2785" s="24">
        <v>6680</v>
      </c>
      <c r="I2785">
        <v>2020</v>
      </c>
    </row>
    <row r="2786" spans="1:9">
      <c r="A2786" s="3" t="s">
        <v>2735</v>
      </c>
      <c r="B2786" t="s">
        <v>2736</v>
      </c>
      <c r="C2786" t="s">
        <v>318</v>
      </c>
      <c r="D2786" t="s">
        <v>204</v>
      </c>
      <c r="E2786" t="s">
        <v>330</v>
      </c>
      <c r="F2786" t="s">
        <v>3500</v>
      </c>
      <c r="G2786" s="24">
        <f t="shared" si="47"/>
        <v>0.89600000000000002</v>
      </c>
      <c r="H2786" s="24">
        <v>896</v>
      </c>
      <c r="I2786">
        <v>2021</v>
      </c>
    </row>
    <row r="2787" spans="1:9">
      <c r="A2787" s="3" t="s">
        <v>2033</v>
      </c>
      <c r="B2787" t="s">
        <v>603</v>
      </c>
      <c r="C2787" t="s">
        <v>318</v>
      </c>
      <c r="D2787" t="s">
        <v>2028</v>
      </c>
      <c r="E2787" t="s">
        <v>330</v>
      </c>
      <c r="F2787" t="s">
        <v>3300</v>
      </c>
      <c r="G2787" s="24">
        <f t="shared" si="47"/>
        <v>0.997</v>
      </c>
      <c r="H2787" s="24">
        <v>997</v>
      </c>
      <c r="I2787">
        <v>2021</v>
      </c>
    </row>
    <row r="2788" spans="1:9">
      <c r="A2788" s="3" t="s">
        <v>2118</v>
      </c>
      <c r="B2788" t="s">
        <v>1656</v>
      </c>
      <c r="C2788" t="s">
        <v>318</v>
      </c>
      <c r="D2788" t="s">
        <v>204</v>
      </c>
      <c r="E2788" t="s">
        <v>330</v>
      </c>
      <c r="F2788" t="s">
        <v>3300</v>
      </c>
      <c r="G2788" s="24">
        <f t="shared" si="47"/>
        <v>0.997</v>
      </c>
      <c r="H2788" s="24">
        <v>997</v>
      </c>
      <c r="I2788">
        <v>2021</v>
      </c>
    </row>
    <row r="2789" spans="1:9">
      <c r="A2789" s="3" t="s">
        <v>2113</v>
      </c>
      <c r="B2789" t="s">
        <v>1654</v>
      </c>
      <c r="C2789" t="s">
        <v>318</v>
      </c>
      <c r="D2789" t="s">
        <v>204</v>
      </c>
      <c r="E2789" t="s">
        <v>330</v>
      </c>
      <c r="F2789" t="s">
        <v>3255</v>
      </c>
      <c r="G2789" s="24">
        <f t="shared" si="47"/>
        <v>1.8</v>
      </c>
      <c r="H2789" s="24">
        <v>1800</v>
      </c>
      <c r="I2789">
        <v>2021</v>
      </c>
    </row>
    <row r="2790" spans="1:9">
      <c r="A2790" s="3" t="s">
        <v>2376</v>
      </c>
      <c r="B2790" t="s">
        <v>2377</v>
      </c>
      <c r="C2790" t="s">
        <v>318</v>
      </c>
      <c r="D2790" t="s">
        <v>204</v>
      </c>
      <c r="E2790" t="s">
        <v>330</v>
      </c>
      <c r="F2790" t="s">
        <v>3407</v>
      </c>
      <c r="G2790" s="24">
        <f t="shared" si="47"/>
        <v>3.3490000000000002</v>
      </c>
      <c r="H2790" s="24">
        <v>3349</v>
      </c>
      <c r="I2790">
        <v>2021</v>
      </c>
    </row>
    <row r="2791" spans="1:9">
      <c r="A2791" s="3" t="s">
        <v>2378</v>
      </c>
      <c r="B2791" t="s">
        <v>2379</v>
      </c>
      <c r="C2791" t="s">
        <v>318</v>
      </c>
      <c r="D2791" t="s">
        <v>204</v>
      </c>
      <c r="E2791" t="s">
        <v>330</v>
      </c>
      <c r="F2791" t="s">
        <v>3408</v>
      </c>
      <c r="G2791" s="24">
        <f t="shared" si="47"/>
        <v>12.44</v>
      </c>
      <c r="H2791" s="24">
        <v>12440</v>
      </c>
      <c r="I2791">
        <v>2021</v>
      </c>
    </row>
    <row r="2792" spans="1:9">
      <c r="A2792" s="3" t="s">
        <v>3881</v>
      </c>
      <c r="B2792" t="s">
        <v>3983</v>
      </c>
      <c r="C2792" t="s">
        <v>318</v>
      </c>
      <c r="D2792" t="s">
        <v>204</v>
      </c>
      <c r="E2792" t="s">
        <v>330</v>
      </c>
      <c r="F2792" t="s">
        <v>4030</v>
      </c>
      <c r="G2792" s="24">
        <f t="shared" si="47"/>
        <v>1.3907692307692308</v>
      </c>
      <c r="H2792">
        <v>1390.7692307692307</v>
      </c>
      <c r="I2792">
        <v>2022</v>
      </c>
    </row>
    <row r="2793" spans="1:9">
      <c r="A2793" s="3" t="s">
        <v>1460</v>
      </c>
      <c r="B2793" t="s">
        <v>1461</v>
      </c>
      <c r="C2793" t="s">
        <v>319</v>
      </c>
      <c r="D2793" t="s">
        <v>272</v>
      </c>
      <c r="E2793" t="s">
        <v>331</v>
      </c>
      <c r="F2793" t="s">
        <v>3203</v>
      </c>
      <c r="G2793" s="24">
        <f t="shared" si="47"/>
        <v>3</v>
      </c>
      <c r="H2793" s="24">
        <v>3000</v>
      </c>
      <c r="I2793">
        <v>2014</v>
      </c>
    </row>
    <row r="2794" spans="1:9">
      <c r="A2794" s="3" t="s">
        <v>1644</v>
      </c>
      <c r="B2794" t="s">
        <v>1645</v>
      </c>
      <c r="C2794" t="s">
        <v>319</v>
      </c>
      <c r="D2794" t="s">
        <v>202</v>
      </c>
      <c r="E2794" t="s">
        <v>331</v>
      </c>
      <c r="G2794" s="24">
        <f t="shared" si="47"/>
        <v>0.05</v>
      </c>
      <c r="H2794" s="24">
        <v>50</v>
      </c>
      <c r="I2794">
        <v>2016</v>
      </c>
    </row>
    <row r="2795" spans="1:9">
      <c r="A2795" s="3" t="s">
        <v>1666</v>
      </c>
      <c r="B2795" t="s">
        <v>1667</v>
      </c>
      <c r="C2795" t="s">
        <v>319</v>
      </c>
      <c r="D2795" t="s">
        <v>209</v>
      </c>
      <c r="E2795" t="s">
        <v>331</v>
      </c>
      <c r="G2795" s="24">
        <f t="shared" si="47"/>
        <v>0.16</v>
      </c>
      <c r="H2795" s="24">
        <v>160</v>
      </c>
      <c r="I2795">
        <v>2016</v>
      </c>
    </row>
    <row r="2796" spans="1:9">
      <c r="A2796" s="3" t="s">
        <v>1659</v>
      </c>
      <c r="B2796" t="s">
        <v>1660</v>
      </c>
      <c r="C2796" t="s">
        <v>319</v>
      </c>
      <c r="D2796" t="s">
        <v>206</v>
      </c>
      <c r="E2796" t="s">
        <v>331</v>
      </c>
      <c r="G2796" s="24">
        <f t="shared" si="47"/>
        <v>0.25</v>
      </c>
      <c r="H2796" s="24">
        <v>250</v>
      </c>
      <c r="I2796">
        <v>2016</v>
      </c>
    </row>
    <row r="2797" spans="1:9">
      <c r="A2797" s="3" t="s">
        <v>1668</v>
      </c>
      <c r="B2797" t="s">
        <v>1669</v>
      </c>
      <c r="C2797" t="s">
        <v>319</v>
      </c>
      <c r="D2797" t="s">
        <v>209</v>
      </c>
      <c r="E2797" t="s">
        <v>331</v>
      </c>
      <c r="G2797" s="24">
        <f t="shared" si="47"/>
        <v>0.09</v>
      </c>
      <c r="H2797" s="24">
        <v>90</v>
      </c>
      <c r="I2797">
        <v>2017</v>
      </c>
    </row>
    <row r="2798" spans="1:9">
      <c r="A2798" s="3" t="s">
        <v>1674</v>
      </c>
      <c r="B2798" t="s">
        <v>1675</v>
      </c>
      <c r="C2798" t="s">
        <v>319</v>
      </c>
      <c r="D2798" t="s">
        <v>212</v>
      </c>
      <c r="E2798" t="s">
        <v>331</v>
      </c>
      <c r="G2798" s="24">
        <f t="shared" si="47"/>
        <v>0.12</v>
      </c>
      <c r="H2798" s="24">
        <v>120</v>
      </c>
      <c r="I2798">
        <v>2017</v>
      </c>
    </row>
    <row r="2799" spans="1:9">
      <c r="A2799" s="3" t="s">
        <v>1676</v>
      </c>
      <c r="B2799" t="s">
        <v>1651</v>
      </c>
      <c r="C2799" t="s">
        <v>319</v>
      </c>
      <c r="D2799" t="s">
        <v>212</v>
      </c>
      <c r="E2799" t="s">
        <v>331</v>
      </c>
      <c r="G2799" s="24">
        <f t="shared" si="47"/>
        <v>0.12</v>
      </c>
      <c r="H2799" s="24">
        <v>120</v>
      </c>
      <c r="I2799">
        <v>2017</v>
      </c>
    </row>
    <row r="2800" spans="1:9">
      <c r="A2800" s="3" t="s">
        <v>1661</v>
      </c>
      <c r="B2800" t="s">
        <v>1662</v>
      </c>
      <c r="C2800" t="s">
        <v>319</v>
      </c>
      <c r="D2800" t="s">
        <v>207</v>
      </c>
      <c r="E2800" t="s">
        <v>331</v>
      </c>
      <c r="G2800" s="24">
        <f t="shared" si="47"/>
        <v>0.15</v>
      </c>
      <c r="H2800" s="24">
        <v>150</v>
      </c>
      <c r="I2800">
        <v>2017</v>
      </c>
    </row>
    <row r="2801" spans="1:9">
      <c r="A2801" s="3" t="s">
        <v>1670</v>
      </c>
      <c r="B2801" t="s">
        <v>1671</v>
      </c>
      <c r="C2801" t="s">
        <v>319</v>
      </c>
      <c r="D2801" t="s">
        <v>210</v>
      </c>
      <c r="E2801" t="s">
        <v>331</v>
      </c>
      <c r="G2801" s="24">
        <f t="shared" si="47"/>
        <v>0.24</v>
      </c>
      <c r="H2801" s="24">
        <v>240</v>
      </c>
      <c r="I2801">
        <v>2017</v>
      </c>
    </row>
    <row r="2802" spans="1:9">
      <c r="A2802" s="3" t="s">
        <v>1641</v>
      </c>
      <c r="B2802" t="s">
        <v>3716</v>
      </c>
      <c r="C2802" t="s">
        <v>319</v>
      </c>
      <c r="D2802" t="s">
        <v>201</v>
      </c>
      <c r="E2802" t="s">
        <v>331</v>
      </c>
      <c r="G2802" s="24">
        <f t="shared" si="47"/>
        <v>0.25</v>
      </c>
      <c r="H2802" s="24">
        <v>250</v>
      </c>
      <c r="I2802">
        <v>2017</v>
      </c>
    </row>
    <row r="2803" spans="1:9">
      <c r="A2803" s="3" t="s">
        <v>1642</v>
      </c>
      <c r="B2803" t="s">
        <v>1643</v>
      </c>
      <c r="C2803" t="s">
        <v>319</v>
      </c>
      <c r="D2803" t="s">
        <v>157</v>
      </c>
      <c r="E2803" t="s">
        <v>331</v>
      </c>
      <c r="G2803" s="24">
        <f t="shared" si="47"/>
        <v>0.25</v>
      </c>
      <c r="H2803" s="24">
        <v>250</v>
      </c>
      <c r="I2803">
        <v>2017</v>
      </c>
    </row>
    <row r="2804" spans="1:9">
      <c r="A2804" s="3" t="s">
        <v>1657</v>
      </c>
      <c r="B2804" t="s">
        <v>1658</v>
      </c>
      <c r="C2804" t="s">
        <v>319</v>
      </c>
      <c r="D2804" t="s">
        <v>205</v>
      </c>
      <c r="E2804" t="s">
        <v>331</v>
      </c>
      <c r="G2804" s="24">
        <f t="shared" si="47"/>
        <v>0.25</v>
      </c>
      <c r="H2804" s="24">
        <v>250</v>
      </c>
      <c r="I2804">
        <v>2017</v>
      </c>
    </row>
    <row r="2805" spans="1:9">
      <c r="A2805" s="3" t="s">
        <v>1672</v>
      </c>
      <c r="B2805" t="s">
        <v>1673</v>
      </c>
      <c r="C2805" t="s">
        <v>319</v>
      </c>
      <c r="D2805" t="s">
        <v>211</v>
      </c>
      <c r="E2805" t="s">
        <v>331</v>
      </c>
      <c r="G2805" s="24">
        <f t="shared" si="47"/>
        <v>0.25</v>
      </c>
      <c r="H2805" s="24">
        <v>250</v>
      </c>
      <c r="I2805">
        <v>2017</v>
      </c>
    </row>
    <row r="2806" spans="1:9">
      <c r="A2806" s="3" t="s">
        <v>1664</v>
      </c>
      <c r="B2806" t="s">
        <v>1665</v>
      </c>
      <c r="C2806" t="s">
        <v>319</v>
      </c>
      <c r="D2806" t="s">
        <v>208</v>
      </c>
      <c r="E2806" t="s">
        <v>331</v>
      </c>
      <c r="G2806" s="24">
        <f t="shared" si="47"/>
        <v>0.06</v>
      </c>
      <c r="H2806" s="24">
        <v>60</v>
      </c>
      <c r="I2806">
        <v>2018</v>
      </c>
    </row>
    <row r="2807" spans="1:9">
      <c r="A2807" s="3" t="s">
        <v>1677</v>
      </c>
      <c r="B2807" t="s">
        <v>1678</v>
      </c>
      <c r="C2807" t="s">
        <v>319</v>
      </c>
      <c r="D2807" t="s">
        <v>213</v>
      </c>
      <c r="E2807" t="s">
        <v>330</v>
      </c>
      <c r="F2807" t="s">
        <v>3220</v>
      </c>
      <c r="G2807" s="24">
        <f t="shared" si="47"/>
        <v>0.6</v>
      </c>
      <c r="H2807" s="24">
        <v>600</v>
      </c>
      <c r="I2807">
        <v>2018</v>
      </c>
    </row>
    <row r="2808" spans="1:9">
      <c r="A2808" s="3" t="s">
        <v>1649</v>
      </c>
      <c r="B2808" t="s">
        <v>1083</v>
      </c>
      <c r="C2808" t="s">
        <v>319</v>
      </c>
      <c r="D2808" t="s">
        <v>1648</v>
      </c>
      <c r="E2808" t="s">
        <v>330</v>
      </c>
      <c r="F2808" t="s">
        <v>3014</v>
      </c>
      <c r="G2808" s="24">
        <f t="shared" si="47"/>
        <v>6</v>
      </c>
      <c r="H2808" s="24">
        <v>6000</v>
      </c>
      <c r="I2808">
        <v>2018</v>
      </c>
    </row>
    <row r="2809" spans="1:9">
      <c r="A2809" s="3" t="s">
        <v>1650</v>
      </c>
      <c r="B2809" t="s">
        <v>1651</v>
      </c>
      <c r="C2809" t="s">
        <v>319</v>
      </c>
      <c r="D2809" t="s">
        <v>203</v>
      </c>
      <c r="E2809" t="s">
        <v>330</v>
      </c>
      <c r="F2809" t="s">
        <v>3014</v>
      </c>
      <c r="G2809" s="24">
        <f t="shared" si="47"/>
        <v>8</v>
      </c>
      <c r="H2809" s="24">
        <v>8000</v>
      </c>
      <c r="I2809">
        <v>2018</v>
      </c>
    </row>
    <row r="2810" spans="1:9">
      <c r="A2810" s="3" t="s">
        <v>1646</v>
      </c>
      <c r="B2810" t="s">
        <v>1647</v>
      </c>
      <c r="C2810" t="s">
        <v>319</v>
      </c>
      <c r="D2810" t="s">
        <v>202</v>
      </c>
      <c r="E2810" t="s">
        <v>331</v>
      </c>
      <c r="G2810" s="24">
        <f t="shared" si="47"/>
        <v>0.18</v>
      </c>
      <c r="H2810" s="24">
        <v>180</v>
      </c>
      <c r="I2810">
        <v>2019</v>
      </c>
    </row>
    <row r="2811" spans="1:9">
      <c r="A2811" s="3" t="s">
        <v>1681</v>
      </c>
      <c r="B2811" t="s">
        <v>1682</v>
      </c>
      <c r="C2811" t="s">
        <v>319</v>
      </c>
      <c r="D2811" t="s">
        <v>214</v>
      </c>
      <c r="E2811" t="s">
        <v>330</v>
      </c>
      <c r="F2811" t="s">
        <v>3221</v>
      </c>
      <c r="G2811" s="24">
        <f t="shared" ref="G2811:G2874" si="48">H2811/1000</f>
        <v>0.6</v>
      </c>
      <c r="H2811" s="24">
        <v>600</v>
      </c>
      <c r="I2811">
        <v>2019</v>
      </c>
    </row>
    <row r="2812" spans="1:9">
      <c r="A2812" s="3" t="s">
        <v>1679</v>
      </c>
      <c r="B2812" t="s">
        <v>1680</v>
      </c>
      <c r="C2812" t="s">
        <v>319</v>
      </c>
      <c r="D2812" t="s">
        <v>214</v>
      </c>
      <c r="E2812" t="s">
        <v>330</v>
      </c>
      <c r="F2812" t="s">
        <v>3221</v>
      </c>
      <c r="G2812" s="24">
        <f t="shared" si="48"/>
        <v>1.4</v>
      </c>
      <c r="H2812" s="24">
        <v>1400</v>
      </c>
      <c r="I2812">
        <v>2019</v>
      </c>
    </row>
    <row r="2813" spans="1:9">
      <c r="A2813" s="3" t="s">
        <v>1652</v>
      </c>
      <c r="B2813" t="s">
        <v>1288</v>
      </c>
      <c r="C2813" t="s">
        <v>319</v>
      </c>
      <c r="D2813" t="s">
        <v>203</v>
      </c>
      <c r="E2813" t="s">
        <v>330</v>
      </c>
      <c r="F2813" t="s">
        <v>3014</v>
      </c>
      <c r="G2813" s="24">
        <f t="shared" si="48"/>
        <v>2</v>
      </c>
      <c r="H2813" s="24">
        <v>2000</v>
      </c>
      <c r="I2813">
        <v>2019</v>
      </c>
    </row>
    <row r="2814" spans="1:9">
      <c r="A2814" s="3" t="s">
        <v>1613</v>
      </c>
      <c r="B2814" t="s">
        <v>1633</v>
      </c>
      <c r="C2814" t="s">
        <v>321</v>
      </c>
      <c r="D2814" t="s">
        <v>193</v>
      </c>
      <c r="E2814" t="s">
        <v>331</v>
      </c>
      <c r="G2814" s="24">
        <f t="shared" si="48"/>
        <v>1.993846153846154E-2</v>
      </c>
      <c r="H2814" s="24">
        <v>19.938461538461539</v>
      </c>
      <c r="I2814">
        <v>2012</v>
      </c>
    </row>
    <row r="2815" spans="1:9">
      <c r="A2815" s="3" t="s">
        <v>1170</v>
      </c>
      <c r="B2815" t="s">
        <v>1452</v>
      </c>
      <c r="C2815" t="s">
        <v>321</v>
      </c>
      <c r="D2815" t="s">
        <v>160</v>
      </c>
      <c r="E2815" t="s">
        <v>331</v>
      </c>
      <c r="F2815" t="s">
        <v>3194</v>
      </c>
      <c r="G2815" s="24">
        <f t="shared" si="48"/>
        <v>1</v>
      </c>
      <c r="H2815" s="24">
        <v>1000</v>
      </c>
      <c r="I2815">
        <v>2016</v>
      </c>
    </row>
    <row r="2816" spans="1:9">
      <c r="A2816" s="3" t="s">
        <v>3582</v>
      </c>
      <c r="B2816" t="s">
        <v>1444</v>
      </c>
      <c r="C2816" t="s">
        <v>321</v>
      </c>
      <c r="D2816" t="s">
        <v>158</v>
      </c>
      <c r="E2816" t="s">
        <v>331</v>
      </c>
      <c r="F2816" t="s">
        <v>3196</v>
      </c>
      <c r="G2816" s="24">
        <f t="shared" si="48"/>
        <v>1.0563807692307692</v>
      </c>
      <c r="H2816" s="24">
        <v>1056.3807692307691</v>
      </c>
      <c r="I2816">
        <v>2016</v>
      </c>
    </row>
    <row r="2817" spans="1:9">
      <c r="A2817" s="3" t="s">
        <v>1456</v>
      </c>
      <c r="B2817" t="s">
        <v>1457</v>
      </c>
      <c r="C2817" t="s">
        <v>321</v>
      </c>
      <c r="D2817" t="s">
        <v>164</v>
      </c>
      <c r="E2817" t="s">
        <v>332</v>
      </c>
      <c r="F2817" t="s">
        <v>3202</v>
      </c>
      <c r="G2817" s="24">
        <f t="shared" si="48"/>
        <v>1.35</v>
      </c>
      <c r="H2817" s="24">
        <v>1350</v>
      </c>
      <c r="I2817">
        <v>2017</v>
      </c>
    </row>
    <row r="2818" spans="1:9">
      <c r="A2818" s="3" t="s">
        <v>1609</v>
      </c>
      <c r="B2818" t="s">
        <v>1610</v>
      </c>
      <c r="C2818" t="s">
        <v>321</v>
      </c>
      <c r="D2818" t="s">
        <v>191</v>
      </c>
      <c r="E2818" t="s">
        <v>332</v>
      </c>
      <c r="F2818" t="s">
        <v>3214</v>
      </c>
      <c r="G2818" s="24">
        <f t="shared" si="48"/>
        <v>1.5384615384615383</v>
      </c>
      <c r="H2818" s="24">
        <v>1538.4615384615383</v>
      </c>
      <c r="I2818">
        <v>2018</v>
      </c>
    </row>
    <row r="2819" spans="1:9">
      <c r="A2819" s="3" t="s">
        <v>1611</v>
      </c>
      <c r="B2819" t="s">
        <v>1612</v>
      </c>
      <c r="C2819" t="s">
        <v>321</v>
      </c>
      <c r="D2819" t="s">
        <v>192</v>
      </c>
      <c r="E2819" t="s">
        <v>332</v>
      </c>
      <c r="F2819" t="s">
        <v>3215</v>
      </c>
      <c r="G2819" s="24">
        <f t="shared" si="48"/>
        <v>3.8461538461538463</v>
      </c>
      <c r="H2819" s="24">
        <v>3846.1538461538462</v>
      </c>
      <c r="I2819">
        <v>2018</v>
      </c>
    </row>
    <row r="2820" spans="1:9">
      <c r="A2820" s="3" t="s">
        <v>1024</v>
      </c>
      <c r="B2820" t="s">
        <v>1169</v>
      </c>
      <c r="C2820" t="s">
        <v>322</v>
      </c>
      <c r="D2820" t="s">
        <v>77</v>
      </c>
      <c r="E2820" t="s">
        <v>331</v>
      </c>
      <c r="F2820" t="s">
        <v>3014</v>
      </c>
      <c r="G2820" s="24">
        <f t="shared" si="48"/>
        <v>0.7</v>
      </c>
      <c r="H2820" s="24">
        <v>700</v>
      </c>
      <c r="I2820">
        <v>2016</v>
      </c>
    </row>
    <row r="2821" spans="1:9">
      <c r="A2821" s="3" t="s">
        <v>1024</v>
      </c>
      <c r="B2821" t="s">
        <v>1025</v>
      </c>
      <c r="C2821" t="s">
        <v>322</v>
      </c>
      <c r="D2821" t="s">
        <v>65</v>
      </c>
      <c r="E2821" t="s">
        <v>332</v>
      </c>
      <c r="F2821" t="s">
        <v>3014</v>
      </c>
      <c r="G2821" s="24">
        <f t="shared" si="48"/>
        <v>1.2</v>
      </c>
      <c r="H2821" s="24">
        <v>1200</v>
      </c>
      <c r="I2821">
        <v>2016</v>
      </c>
    </row>
    <row r="2822" spans="1:9">
      <c r="A2822" s="3" t="s">
        <v>1167</v>
      </c>
      <c r="B2822" t="s">
        <v>1168</v>
      </c>
      <c r="C2822" t="s">
        <v>322</v>
      </c>
      <c r="D2822" t="s">
        <v>59</v>
      </c>
      <c r="E2822" t="s">
        <v>334</v>
      </c>
      <c r="G2822" s="24">
        <f t="shared" si="48"/>
        <v>1.5</v>
      </c>
      <c r="H2822" s="24">
        <v>1500</v>
      </c>
      <c r="I2822">
        <v>2016</v>
      </c>
    </row>
    <row r="2823" spans="1:9">
      <c r="A2823" s="3" t="s">
        <v>1035</v>
      </c>
      <c r="B2823" t="s">
        <v>3712</v>
      </c>
      <c r="C2823" t="s">
        <v>322</v>
      </c>
      <c r="D2823" t="s">
        <v>73</v>
      </c>
      <c r="E2823" t="s">
        <v>331</v>
      </c>
      <c r="F2823" t="s">
        <v>3112</v>
      </c>
      <c r="G2823" s="24">
        <f t="shared" si="48"/>
        <v>1.98</v>
      </c>
      <c r="H2823" s="24">
        <v>1980</v>
      </c>
      <c r="I2823">
        <v>2016</v>
      </c>
    </row>
    <row r="2824" spans="1:9">
      <c r="A2824" s="3" t="s">
        <v>1174</v>
      </c>
      <c r="B2824" t="s">
        <v>1174</v>
      </c>
      <c r="C2824" t="s">
        <v>322</v>
      </c>
      <c r="D2824" t="s">
        <v>62</v>
      </c>
      <c r="E2824" t="s">
        <v>334</v>
      </c>
      <c r="F2824" t="s">
        <v>3144</v>
      </c>
      <c r="G2824" s="24">
        <f t="shared" si="48"/>
        <v>5</v>
      </c>
      <c r="H2824" s="24">
        <v>5000</v>
      </c>
      <c r="I2824">
        <v>2016</v>
      </c>
    </row>
    <row r="2825" spans="1:9">
      <c r="A2825" s="3" t="s">
        <v>1310</v>
      </c>
      <c r="B2825" t="s">
        <v>1311</v>
      </c>
      <c r="C2825" t="s">
        <v>322</v>
      </c>
      <c r="D2825" t="s">
        <v>1309</v>
      </c>
      <c r="E2825" t="s">
        <v>331</v>
      </c>
      <c r="G2825" s="24">
        <f t="shared" si="48"/>
        <v>0.1</v>
      </c>
      <c r="H2825" s="24">
        <v>100</v>
      </c>
      <c r="I2825">
        <v>2017</v>
      </c>
    </row>
    <row r="2826" spans="1:9">
      <c r="A2826" s="3" t="s">
        <v>1017</v>
      </c>
      <c r="B2826" t="s">
        <v>1018</v>
      </c>
      <c r="C2826" t="s">
        <v>322</v>
      </c>
      <c r="D2826" t="s">
        <v>63</v>
      </c>
      <c r="E2826" t="s">
        <v>332</v>
      </c>
      <c r="G2826" s="24">
        <f t="shared" si="48"/>
        <v>0.185</v>
      </c>
      <c r="H2826" s="24">
        <v>185</v>
      </c>
      <c r="I2826">
        <v>2017</v>
      </c>
    </row>
    <row r="2827" spans="1:9">
      <c r="A2827" s="3" t="s">
        <v>1033</v>
      </c>
      <c r="B2827" t="s">
        <v>1034</v>
      </c>
      <c r="C2827" t="s">
        <v>322</v>
      </c>
      <c r="D2827" t="s">
        <v>72</v>
      </c>
      <c r="E2827" t="s">
        <v>331</v>
      </c>
      <c r="G2827" s="24">
        <f t="shared" si="48"/>
        <v>2</v>
      </c>
      <c r="H2827" s="24">
        <v>2000</v>
      </c>
      <c r="I2827">
        <v>2017</v>
      </c>
    </row>
    <row r="2828" spans="1:9">
      <c r="A2828" s="3" t="s">
        <v>1027</v>
      </c>
      <c r="B2828" t="s">
        <v>1028</v>
      </c>
      <c r="C2828" t="s">
        <v>322</v>
      </c>
      <c r="D2828" t="s">
        <v>1026</v>
      </c>
      <c r="E2828" t="s">
        <v>330</v>
      </c>
      <c r="F2828" t="s">
        <v>3111</v>
      </c>
      <c r="G2828" s="24">
        <f t="shared" si="48"/>
        <v>3</v>
      </c>
      <c r="H2828" s="24">
        <v>3000</v>
      </c>
      <c r="I2828">
        <v>2017</v>
      </c>
    </row>
    <row r="2829" spans="1:9">
      <c r="A2829" s="3" t="s">
        <v>1020</v>
      </c>
      <c r="B2829" t="s">
        <v>1021</v>
      </c>
      <c r="C2829" t="s">
        <v>322</v>
      </c>
      <c r="D2829" t="s">
        <v>64</v>
      </c>
      <c r="E2829" t="s">
        <v>331</v>
      </c>
      <c r="G2829" s="24">
        <f t="shared" si="48"/>
        <v>1.9</v>
      </c>
      <c r="H2829" s="24">
        <v>1900</v>
      </c>
      <c r="I2829">
        <v>2018</v>
      </c>
    </row>
    <row r="2830" spans="1:9">
      <c r="A2830" s="3" t="s">
        <v>1022</v>
      </c>
      <c r="B2830" t="s">
        <v>1023</v>
      </c>
      <c r="C2830" t="s">
        <v>322</v>
      </c>
      <c r="D2830" t="s">
        <v>66</v>
      </c>
      <c r="E2830" t="s">
        <v>331</v>
      </c>
      <c r="G2830" s="24">
        <f t="shared" si="48"/>
        <v>2</v>
      </c>
      <c r="H2830" s="24">
        <v>2000</v>
      </c>
      <c r="I2830">
        <v>2018</v>
      </c>
    </row>
    <row r="2831" spans="1:9">
      <c r="A2831" s="3" t="s">
        <v>1019</v>
      </c>
      <c r="B2831" t="s">
        <v>1018</v>
      </c>
      <c r="C2831" t="s">
        <v>322</v>
      </c>
      <c r="D2831" t="s">
        <v>63</v>
      </c>
      <c r="E2831" t="s">
        <v>332</v>
      </c>
      <c r="G2831" s="24">
        <f t="shared" si="48"/>
        <v>2.6</v>
      </c>
      <c r="H2831" s="24">
        <v>2600</v>
      </c>
      <c r="I2831">
        <v>2018</v>
      </c>
    </row>
    <row r="2832" spans="1:9">
      <c r="A2832" s="3" t="s">
        <v>1029</v>
      </c>
      <c r="B2832" t="s">
        <v>1030</v>
      </c>
      <c r="C2832" t="s">
        <v>322</v>
      </c>
      <c r="D2832" t="s">
        <v>221</v>
      </c>
      <c r="E2832" t="s">
        <v>334</v>
      </c>
      <c r="G2832" s="24">
        <f t="shared" si="48"/>
        <v>5</v>
      </c>
      <c r="H2832" s="24">
        <v>5000</v>
      </c>
      <c r="I2832">
        <v>2018</v>
      </c>
    </row>
    <row r="2833" spans="1:9">
      <c r="A2833" s="3" t="s">
        <v>1031</v>
      </c>
      <c r="B2833" t="s">
        <v>1032</v>
      </c>
      <c r="C2833" t="s">
        <v>322</v>
      </c>
      <c r="D2833" t="s">
        <v>221</v>
      </c>
      <c r="E2833" t="s">
        <v>334</v>
      </c>
      <c r="G2833" s="24">
        <f t="shared" si="48"/>
        <v>10</v>
      </c>
      <c r="H2833" s="24">
        <v>10000</v>
      </c>
      <c r="I2833">
        <v>2018</v>
      </c>
    </row>
    <row r="2834" spans="1:9">
      <c r="A2834" s="3" t="s">
        <v>1170</v>
      </c>
      <c r="B2834" t="s">
        <v>1018</v>
      </c>
      <c r="C2834" t="s">
        <v>322</v>
      </c>
      <c r="D2834" t="s">
        <v>98</v>
      </c>
      <c r="E2834" t="s">
        <v>331</v>
      </c>
      <c r="F2834" t="s">
        <v>3142</v>
      </c>
      <c r="G2834" s="24">
        <f t="shared" si="48"/>
        <v>12.984615384615385</v>
      </c>
      <c r="H2834" s="24">
        <v>12984.615384615385</v>
      </c>
      <c r="I2834">
        <v>2018</v>
      </c>
    </row>
    <row r="2835" spans="1:9">
      <c r="A2835" s="3" t="s">
        <v>1289</v>
      </c>
      <c r="B2835" t="s">
        <v>1290</v>
      </c>
      <c r="C2835" t="s">
        <v>322</v>
      </c>
      <c r="D2835" t="s">
        <v>65</v>
      </c>
      <c r="E2835" t="s">
        <v>332</v>
      </c>
      <c r="F2835" t="s">
        <v>3170</v>
      </c>
      <c r="G2835" s="24">
        <f t="shared" si="48"/>
        <v>5</v>
      </c>
      <c r="H2835" s="24">
        <v>5000</v>
      </c>
      <c r="I2835">
        <v>2019</v>
      </c>
    </row>
    <row r="2836" spans="1:9">
      <c r="A2836" s="3" t="s">
        <v>1036</v>
      </c>
      <c r="B2836" t="s">
        <v>1037</v>
      </c>
      <c r="C2836" t="s">
        <v>322</v>
      </c>
      <c r="D2836" t="s">
        <v>74</v>
      </c>
      <c r="E2836" t="s">
        <v>331</v>
      </c>
      <c r="G2836" s="24">
        <f t="shared" si="48"/>
        <v>9.9</v>
      </c>
      <c r="H2836" s="24">
        <v>9900</v>
      </c>
      <c r="I2836">
        <v>2019</v>
      </c>
    </row>
    <row r="2837" spans="1:9">
      <c r="A2837" s="3" t="s">
        <v>2121</v>
      </c>
      <c r="B2837" t="s">
        <v>2122</v>
      </c>
      <c r="C2837" t="s">
        <v>322</v>
      </c>
      <c r="D2837" t="s">
        <v>222</v>
      </c>
      <c r="E2837" t="s">
        <v>334</v>
      </c>
      <c r="F2837" t="s">
        <v>3337</v>
      </c>
      <c r="G2837" s="24">
        <f t="shared" si="48"/>
        <v>30</v>
      </c>
      <c r="H2837" s="24">
        <v>30000</v>
      </c>
      <c r="I2837">
        <v>2020</v>
      </c>
    </row>
    <row r="2838" spans="1:9">
      <c r="A2838" s="3" t="s">
        <v>2738</v>
      </c>
      <c r="B2838" t="s">
        <v>2739</v>
      </c>
      <c r="C2838" t="s">
        <v>322</v>
      </c>
      <c r="D2838" t="s">
        <v>74</v>
      </c>
      <c r="E2838" t="s">
        <v>331</v>
      </c>
      <c r="F2838" t="s">
        <v>3500</v>
      </c>
      <c r="G2838" s="24">
        <f t="shared" si="48"/>
        <v>10</v>
      </c>
      <c r="H2838" s="24">
        <v>10000</v>
      </c>
      <c r="I2838">
        <v>2021</v>
      </c>
    </row>
    <row r="2839" spans="1:9">
      <c r="A2839" s="3" t="s">
        <v>2119</v>
      </c>
      <c r="B2839" t="s">
        <v>2120</v>
      </c>
      <c r="C2839" t="s">
        <v>322</v>
      </c>
      <c r="D2839" t="s">
        <v>221</v>
      </c>
      <c r="E2839" t="s">
        <v>334</v>
      </c>
      <c r="F2839" t="s">
        <v>3336</v>
      </c>
      <c r="G2839" s="24">
        <f t="shared" si="48"/>
        <v>228.4</v>
      </c>
      <c r="H2839" s="24">
        <v>228400</v>
      </c>
      <c r="I2839">
        <v>2021</v>
      </c>
    </row>
    <row r="2840" spans="1:9">
      <c r="A2840" s="3" t="s">
        <v>1038</v>
      </c>
      <c r="B2840" t="s">
        <v>1039</v>
      </c>
      <c r="C2840" t="s">
        <v>323</v>
      </c>
      <c r="D2840" t="s">
        <v>99</v>
      </c>
      <c r="E2840" t="s">
        <v>331</v>
      </c>
      <c r="G2840" s="24">
        <f t="shared" si="48"/>
        <v>7.6923076923076913E-2</v>
      </c>
      <c r="H2840" s="24">
        <v>76.92307692307692</v>
      </c>
      <c r="I2840">
        <v>2009</v>
      </c>
    </row>
    <row r="2841" spans="1:9">
      <c r="A2841" s="3" t="s">
        <v>1391</v>
      </c>
      <c r="B2841" t="s">
        <v>1392</v>
      </c>
      <c r="C2841" t="s">
        <v>323</v>
      </c>
      <c r="D2841" t="s">
        <v>1390</v>
      </c>
      <c r="E2841" t="s">
        <v>332</v>
      </c>
      <c r="G2841" s="24">
        <f t="shared" si="48"/>
        <v>1.9199999999999998E-2</v>
      </c>
      <c r="H2841" s="24">
        <v>19.2</v>
      </c>
      <c r="I2841">
        <v>2012</v>
      </c>
    </row>
    <row r="2842" spans="1:9">
      <c r="A2842" s="3" t="s">
        <v>1388</v>
      </c>
      <c r="B2842" t="s">
        <v>1389</v>
      </c>
      <c r="C2842" t="s">
        <v>323</v>
      </c>
      <c r="D2842" t="s">
        <v>145</v>
      </c>
      <c r="E2842" t="s">
        <v>330</v>
      </c>
      <c r="F2842" t="s">
        <v>3176</v>
      </c>
      <c r="G2842" s="24">
        <f t="shared" si="48"/>
        <v>20</v>
      </c>
      <c r="H2842" s="24">
        <v>20000</v>
      </c>
      <c r="I2842">
        <v>2017</v>
      </c>
    </row>
    <row r="2843" spans="1:9">
      <c r="A2843" s="3" t="s">
        <v>1499</v>
      </c>
      <c r="B2843" t="s">
        <v>1500</v>
      </c>
      <c r="C2843" t="s">
        <v>324</v>
      </c>
      <c r="D2843" t="s">
        <v>175</v>
      </c>
      <c r="E2843" t="s">
        <v>331</v>
      </c>
      <c r="G2843" s="24">
        <f t="shared" si="48"/>
        <v>0.55000000000000004</v>
      </c>
      <c r="H2843" s="24">
        <v>550</v>
      </c>
      <c r="I2843">
        <v>2016</v>
      </c>
    </row>
    <row r="2844" spans="1:9">
      <c r="A2844" s="3" t="s">
        <v>1456</v>
      </c>
      <c r="B2844" t="s">
        <v>1462</v>
      </c>
      <c r="C2844" t="s">
        <v>324</v>
      </c>
      <c r="D2844" t="s">
        <v>170</v>
      </c>
      <c r="E2844" t="s">
        <v>331</v>
      </c>
      <c r="F2844" t="s">
        <v>3204</v>
      </c>
      <c r="G2844" s="24">
        <f t="shared" si="48"/>
        <v>4</v>
      </c>
      <c r="H2844" s="24">
        <v>4000</v>
      </c>
      <c r="I2844">
        <v>2018</v>
      </c>
    </row>
    <row r="2845" spans="1:9">
      <c r="A2845" s="3" t="s">
        <v>1513</v>
      </c>
      <c r="B2845" t="s">
        <v>1514</v>
      </c>
      <c r="C2845" t="s">
        <v>324</v>
      </c>
      <c r="D2845" t="s">
        <v>178</v>
      </c>
      <c r="E2845" t="s">
        <v>331</v>
      </c>
      <c r="F2845" t="s">
        <v>3210</v>
      </c>
      <c r="G2845" s="24">
        <f t="shared" si="48"/>
        <v>10</v>
      </c>
      <c r="H2845" s="24">
        <v>10000</v>
      </c>
      <c r="I2845">
        <v>2018</v>
      </c>
    </row>
    <row r="2846" spans="1:9">
      <c r="A2846" s="3" t="s">
        <v>1513</v>
      </c>
      <c r="B2846" t="s">
        <v>1515</v>
      </c>
      <c r="C2846" t="s">
        <v>324</v>
      </c>
      <c r="D2846" t="s">
        <v>178</v>
      </c>
      <c r="E2846" t="s">
        <v>331</v>
      </c>
      <c r="F2846" t="s">
        <v>3210</v>
      </c>
      <c r="G2846" s="24">
        <f t="shared" si="48"/>
        <v>20</v>
      </c>
      <c r="H2846" s="24">
        <v>20000</v>
      </c>
      <c r="I2846">
        <v>2018</v>
      </c>
    </row>
    <row r="2847" spans="1:9">
      <c r="A2847" s="3" t="s">
        <v>1050</v>
      </c>
      <c r="B2847" t="s">
        <v>1049</v>
      </c>
      <c r="C2847" t="s">
        <v>325</v>
      </c>
      <c r="D2847" t="s">
        <v>52</v>
      </c>
      <c r="E2847" t="s">
        <v>330</v>
      </c>
      <c r="F2847" t="s">
        <v>3117</v>
      </c>
      <c r="G2847" s="24">
        <f t="shared" si="48"/>
        <v>2.4E-2</v>
      </c>
      <c r="H2847" s="24">
        <v>24</v>
      </c>
      <c r="I2847">
        <v>2011</v>
      </c>
    </row>
    <row r="2848" spans="1:9">
      <c r="A2848" s="3" t="s">
        <v>1068</v>
      </c>
      <c r="B2848" t="s">
        <v>878</v>
      </c>
      <c r="C2848" t="s">
        <v>325</v>
      </c>
      <c r="D2848" t="s">
        <v>52</v>
      </c>
      <c r="E2848" t="s">
        <v>330</v>
      </c>
      <c r="F2848" t="s">
        <v>3121</v>
      </c>
      <c r="G2848" s="24">
        <f t="shared" si="48"/>
        <v>2.5000000000000001E-2</v>
      </c>
      <c r="H2848" s="24">
        <v>25</v>
      </c>
      <c r="I2848">
        <v>2011</v>
      </c>
    </row>
    <row r="2849" spans="1:9">
      <c r="A2849" s="3" t="s">
        <v>1042</v>
      </c>
      <c r="B2849" t="s">
        <v>1043</v>
      </c>
      <c r="C2849" t="s">
        <v>325</v>
      </c>
      <c r="D2849" t="s">
        <v>52</v>
      </c>
      <c r="E2849" t="s">
        <v>330</v>
      </c>
      <c r="F2849" t="s">
        <v>3114</v>
      </c>
      <c r="G2849" s="24">
        <f t="shared" si="48"/>
        <v>0.15</v>
      </c>
      <c r="H2849" s="24">
        <v>150</v>
      </c>
      <c r="I2849">
        <v>2011</v>
      </c>
    </row>
    <row r="2850" spans="1:9">
      <c r="A2850" s="3" t="s">
        <v>1053</v>
      </c>
      <c r="B2850" t="s">
        <v>1054</v>
      </c>
      <c r="C2850" t="s">
        <v>325</v>
      </c>
      <c r="D2850" t="s">
        <v>52</v>
      </c>
      <c r="E2850" t="s">
        <v>330</v>
      </c>
      <c r="F2850" t="s">
        <v>3118</v>
      </c>
      <c r="G2850" s="24">
        <f t="shared" si="48"/>
        <v>1.7500000000000002E-2</v>
      </c>
      <c r="H2850" s="24">
        <v>17.5</v>
      </c>
      <c r="I2850">
        <v>2013</v>
      </c>
    </row>
    <row r="2851" spans="1:9">
      <c r="A2851" s="3" t="s">
        <v>1055</v>
      </c>
      <c r="B2851" t="s">
        <v>1056</v>
      </c>
      <c r="C2851" t="s">
        <v>325</v>
      </c>
      <c r="D2851" t="s">
        <v>52</v>
      </c>
      <c r="E2851" t="s">
        <v>330</v>
      </c>
      <c r="F2851" t="s">
        <v>3118</v>
      </c>
      <c r="G2851" s="24">
        <f t="shared" si="48"/>
        <v>3.9539999999999999E-2</v>
      </c>
      <c r="H2851" s="24">
        <v>39.54</v>
      </c>
      <c r="I2851">
        <v>2013</v>
      </c>
    </row>
    <row r="2852" spans="1:9">
      <c r="A2852" s="3" t="s">
        <v>1048</v>
      </c>
      <c r="B2852" t="s">
        <v>1049</v>
      </c>
      <c r="C2852" t="s">
        <v>325</v>
      </c>
      <c r="D2852" t="s">
        <v>52</v>
      </c>
      <c r="E2852" t="s">
        <v>330</v>
      </c>
      <c r="F2852" t="s">
        <v>3116</v>
      </c>
      <c r="G2852" s="24">
        <f t="shared" si="48"/>
        <v>5.8000000000000003E-2</v>
      </c>
      <c r="H2852" s="24">
        <v>58</v>
      </c>
      <c r="I2852">
        <v>2013</v>
      </c>
    </row>
    <row r="2853" spans="1:9">
      <c r="A2853" s="3" t="s">
        <v>1051</v>
      </c>
      <c r="B2853" t="s">
        <v>1052</v>
      </c>
      <c r="C2853" t="s">
        <v>325</v>
      </c>
      <c r="D2853" t="s">
        <v>52</v>
      </c>
      <c r="E2853" t="s">
        <v>330</v>
      </c>
      <c r="F2853" t="s">
        <v>3014</v>
      </c>
      <c r="G2853" s="24">
        <f t="shared" si="48"/>
        <v>0.14399999999999999</v>
      </c>
      <c r="H2853" s="24">
        <v>144</v>
      </c>
      <c r="I2853">
        <v>2013</v>
      </c>
    </row>
    <row r="2854" spans="1:9">
      <c r="A2854" s="3" t="s">
        <v>1077</v>
      </c>
      <c r="B2854" t="s">
        <v>1052</v>
      </c>
      <c r="C2854" t="s">
        <v>325</v>
      </c>
      <c r="D2854" t="s">
        <v>52</v>
      </c>
      <c r="E2854" t="s">
        <v>330</v>
      </c>
      <c r="F2854" t="s">
        <v>3124</v>
      </c>
      <c r="G2854" s="24">
        <f t="shared" si="48"/>
        <v>0.15</v>
      </c>
      <c r="H2854" s="24">
        <v>150</v>
      </c>
      <c r="I2854">
        <v>2013</v>
      </c>
    </row>
    <row r="2855" spans="1:9">
      <c r="A2855" s="3" t="s">
        <v>1078</v>
      </c>
      <c r="B2855" t="s">
        <v>1052</v>
      </c>
      <c r="C2855" t="s">
        <v>325</v>
      </c>
      <c r="D2855" t="s">
        <v>52</v>
      </c>
      <c r="E2855" t="s">
        <v>330</v>
      </c>
      <c r="F2855" t="s">
        <v>3124</v>
      </c>
      <c r="G2855" s="24">
        <f t="shared" si="48"/>
        <v>0.06</v>
      </c>
      <c r="H2855" s="24">
        <v>60</v>
      </c>
      <c r="I2855">
        <v>2014</v>
      </c>
    </row>
    <row r="2856" spans="1:9">
      <c r="A2856" s="3" t="s">
        <v>1079</v>
      </c>
      <c r="B2856" t="s">
        <v>1076</v>
      </c>
      <c r="C2856" t="s">
        <v>325</v>
      </c>
      <c r="D2856" t="s">
        <v>52</v>
      </c>
      <c r="E2856" t="s">
        <v>330</v>
      </c>
      <c r="F2856" t="s">
        <v>3124</v>
      </c>
      <c r="G2856" s="24">
        <f t="shared" si="48"/>
        <v>0.13</v>
      </c>
      <c r="H2856" s="24">
        <v>130</v>
      </c>
      <c r="I2856">
        <v>2014</v>
      </c>
    </row>
    <row r="2857" spans="1:9">
      <c r="A2857" s="3" t="s">
        <v>1071</v>
      </c>
      <c r="B2857" t="s">
        <v>467</v>
      </c>
      <c r="C2857" t="s">
        <v>325</v>
      </c>
      <c r="D2857" t="s">
        <v>52</v>
      </c>
      <c r="E2857" t="s">
        <v>330</v>
      </c>
      <c r="F2857" t="s">
        <v>3123</v>
      </c>
      <c r="G2857" s="24">
        <f t="shared" si="48"/>
        <v>0.15</v>
      </c>
      <c r="H2857" s="24">
        <v>150</v>
      </c>
      <c r="I2857">
        <v>2014</v>
      </c>
    </row>
    <row r="2858" spans="1:9">
      <c r="A2858" s="3" t="s">
        <v>1080</v>
      </c>
      <c r="B2858" t="s">
        <v>1081</v>
      </c>
      <c r="C2858" t="s">
        <v>325</v>
      </c>
      <c r="D2858" t="s">
        <v>52</v>
      </c>
      <c r="E2858" t="s">
        <v>330</v>
      </c>
      <c r="F2858" t="s">
        <v>3124</v>
      </c>
      <c r="G2858" s="24">
        <f t="shared" si="48"/>
        <v>0.15</v>
      </c>
      <c r="H2858" s="24">
        <v>150</v>
      </c>
      <c r="I2858">
        <v>2014</v>
      </c>
    </row>
    <row r="2859" spans="1:9">
      <c r="A2859" s="3" t="s">
        <v>1082</v>
      </c>
      <c r="B2859" t="s">
        <v>1083</v>
      </c>
      <c r="C2859" t="s">
        <v>325</v>
      </c>
      <c r="D2859" t="s">
        <v>52</v>
      </c>
      <c r="E2859" t="s">
        <v>330</v>
      </c>
      <c r="F2859" t="s">
        <v>3124</v>
      </c>
      <c r="G2859" s="24">
        <f t="shared" si="48"/>
        <v>0.15</v>
      </c>
      <c r="H2859" s="24">
        <v>150</v>
      </c>
      <c r="I2859">
        <v>2014</v>
      </c>
    </row>
    <row r="2860" spans="1:9">
      <c r="A2860" s="3" t="s">
        <v>1075</v>
      </c>
      <c r="B2860" t="s">
        <v>1076</v>
      </c>
      <c r="C2860" t="s">
        <v>325</v>
      </c>
      <c r="D2860" t="s">
        <v>52</v>
      </c>
      <c r="E2860" t="s">
        <v>330</v>
      </c>
      <c r="F2860" t="s">
        <v>3124</v>
      </c>
      <c r="G2860" s="24">
        <f t="shared" si="48"/>
        <v>0.1</v>
      </c>
      <c r="H2860" s="24">
        <v>100</v>
      </c>
      <c r="I2860">
        <v>2015</v>
      </c>
    </row>
    <row r="2861" spans="1:9">
      <c r="A2861" s="3" t="s">
        <v>1061</v>
      </c>
      <c r="B2861" t="s">
        <v>1062</v>
      </c>
      <c r="C2861" t="s">
        <v>325</v>
      </c>
      <c r="D2861" t="s">
        <v>52</v>
      </c>
      <c r="E2861" t="s">
        <v>330</v>
      </c>
      <c r="F2861" t="s">
        <v>3120</v>
      </c>
      <c r="G2861" s="24">
        <f t="shared" si="48"/>
        <v>0.14000000000000001</v>
      </c>
      <c r="H2861" s="24">
        <v>140</v>
      </c>
      <c r="I2861">
        <v>2015</v>
      </c>
    </row>
    <row r="2862" spans="1:9">
      <c r="A2862" s="3" t="s">
        <v>1046</v>
      </c>
      <c r="B2862" t="s">
        <v>1047</v>
      </c>
      <c r="C2862" t="s">
        <v>325</v>
      </c>
      <c r="D2862" t="s">
        <v>52</v>
      </c>
      <c r="E2862" t="s">
        <v>330</v>
      </c>
      <c r="F2862" t="s">
        <v>3115</v>
      </c>
      <c r="G2862" s="24">
        <f t="shared" si="48"/>
        <v>0.15</v>
      </c>
      <c r="H2862" s="24">
        <v>150</v>
      </c>
      <c r="I2862">
        <v>2015</v>
      </c>
    </row>
    <row r="2863" spans="1:9">
      <c r="A2863" s="3" t="s">
        <v>1064</v>
      </c>
      <c r="B2863" t="s">
        <v>1065</v>
      </c>
      <c r="C2863" t="s">
        <v>325</v>
      </c>
      <c r="D2863" t="s">
        <v>52</v>
      </c>
      <c r="E2863" t="s">
        <v>330</v>
      </c>
      <c r="F2863" t="s">
        <v>3120</v>
      </c>
      <c r="G2863" s="24">
        <f t="shared" si="48"/>
        <v>0.15</v>
      </c>
      <c r="H2863" s="24">
        <v>150</v>
      </c>
      <c r="I2863">
        <v>2015</v>
      </c>
    </row>
    <row r="2864" spans="1:9">
      <c r="A2864" s="3" t="s">
        <v>1044</v>
      </c>
      <c r="B2864" t="s">
        <v>1045</v>
      </c>
      <c r="C2864" t="s">
        <v>325</v>
      </c>
      <c r="D2864" t="s">
        <v>52</v>
      </c>
      <c r="E2864" t="s">
        <v>330</v>
      </c>
      <c r="F2864" t="s">
        <v>3115</v>
      </c>
      <c r="G2864" s="24">
        <f t="shared" si="48"/>
        <v>0.191</v>
      </c>
      <c r="H2864" s="24">
        <v>191</v>
      </c>
      <c r="I2864">
        <v>2015</v>
      </c>
    </row>
    <row r="2865" spans="1:9">
      <c r="A2865" s="3" t="s">
        <v>1059</v>
      </c>
      <c r="B2865" t="s">
        <v>1060</v>
      </c>
      <c r="C2865" t="s">
        <v>325</v>
      </c>
      <c r="D2865" t="s">
        <v>52</v>
      </c>
      <c r="E2865" t="s">
        <v>330</v>
      </c>
      <c r="F2865" t="s">
        <v>3120</v>
      </c>
      <c r="G2865" s="24">
        <f t="shared" si="48"/>
        <v>0.15</v>
      </c>
      <c r="H2865" s="24">
        <v>150</v>
      </c>
      <c r="I2865">
        <v>2016</v>
      </c>
    </row>
    <row r="2866" spans="1:9">
      <c r="A2866" s="3" t="s">
        <v>1063</v>
      </c>
      <c r="B2866" t="s">
        <v>1062</v>
      </c>
      <c r="C2866" t="s">
        <v>325</v>
      </c>
      <c r="D2866" t="s">
        <v>52</v>
      </c>
      <c r="E2866" t="s">
        <v>330</v>
      </c>
      <c r="F2866" t="s">
        <v>3120</v>
      </c>
      <c r="G2866" s="24">
        <f t="shared" si="48"/>
        <v>0.15</v>
      </c>
      <c r="H2866" s="24">
        <v>150</v>
      </c>
      <c r="I2866">
        <v>2016</v>
      </c>
    </row>
    <row r="2867" spans="1:9">
      <c r="A2867" s="3" t="s">
        <v>1072</v>
      </c>
      <c r="B2867" t="s">
        <v>1073</v>
      </c>
      <c r="C2867" t="s">
        <v>325</v>
      </c>
      <c r="D2867" t="s">
        <v>52</v>
      </c>
      <c r="E2867" t="s">
        <v>330</v>
      </c>
      <c r="F2867" t="s">
        <v>3124</v>
      </c>
      <c r="G2867" s="24">
        <f t="shared" si="48"/>
        <v>0.15</v>
      </c>
      <c r="H2867" s="24">
        <v>150</v>
      </c>
      <c r="I2867">
        <v>2016</v>
      </c>
    </row>
    <row r="2868" spans="1:9">
      <c r="A2868" s="3" t="s">
        <v>1074</v>
      </c>
      <c r="B2868" t="s">
        <v>1058</v>
      </c>
      <c r="C2868" t="s">
        <v>325</v>
      </c>
      <c r="D2868" t="s">
        <v>52</v>
      </c>
      <c r="E2868" t="s">
        <v>330</v>
      </c>
      <c r="F2868" t="s">
        <v>3124</v>
      </c>
      <c r="G2868" s="24">
        <f t="shared" si="48"/>
        <v>0.15</v>
      </c>
      <c r="H2868" s="24">
        <v>150</v>
      </c>
      <c r="I2868">
        <v>2016</v>
      </c>
    </row>
    <row r="2869" spans="1:9">
      <c r="A2869" s="3" t="s">
        <v>1087</v>
      </c>
      <c r="B2869" t="s">
        <v>1088</v>
      </c>
      <c r="C2869" t="s">
        <v>325</v>
      </c>
      <c r="D2869" t="s">
        <v>50</v>
      </c>
      <c r="E2869" t="s">
        <v>331</v>
      </c>
      <c r="F2869" t="s">
        <v>3127</v>
      </c>
      <c r="G2869" s="24">
        <f t="shared" si="48"/>
        <v>1</v>
      </c>
      <c r="H2869" s="24">
        <v>1000</v>
      </c>
      <c r="I2869">
        <v>2016</v>
      </c>
    </row>
    <row r="2870" spans="1:9">
      <c r="A2870" s="3" t="s">
        <v>1084</v>
      </c>
      <c r="B2870" t="s">
        <v>1043</v>
      </c>
      <c r="C2870" t="s">
        <v>325</v>
      </c>
      <c r="D2870" t="s">
        <v>52</v>
      </c>
      <c r="E2870" t="s">
        <v>330</v>
      </c>
      <c r="F2870" t="s">
        <v>3125</v>
      </c>
      <c r="G2870" s="24">
        <f t="shared" si="48"/>
        <v>0.13076923076923078</v>
      </c>
      <c r="H2870" s="24">
        <v>130.76923076923077</v>
      </c>
      <c r="I2870">
        <v>2017</v>
      </c>
    </row>
    <row r="2871" spans="1:9">
      <c r="A2871" s="3" t="s">
        <v>1040</v>
      </c>
      <c r="B2871" t="s">
        <v>1041</v>
      </c>
      <c r="C2871" t="s">
        <v>325</v>
      </c>
      <c r="D2871" t="s">
        <v>273</v>
      </c>
      <c r="E2871" t="s">
        <v>332</v>
      </c>
      <c r="F2871" t="s">
        <v>3113</v>
      </c>
      <c r="G2871" s="24">
        <f t="shared" si="48"/>
        <v>0.2</v>
      </c>
      <c r="H2871" s="24">
        <v>200</v>
      </c>
      <c r="I2871">
        <v>2017</v>
      </c>
    </row>
    <row r="2872" spans="1:9">
      <c r="A2872" s="3" t="s">
        <v>1069</v>
      </c>
      <c r="B2872" t="s">
        <v>1070</v>
      </c>
      <c r="C2872" t="s">
        <v>325</v>
      </c>
      <c r="D2872" t="s">
        <v>52</v>
      </c>
      <c r="E2872" t="s">
        <v>330</v>
      </c>
      <c r="F2872" t="s">
        <v>3122</v>
      </c>
      <c r="G2872" s="24">
        <f t="shared" si="48"/>
        <v>0.185</v>
      </c>
      <c r="H2872" s="24">
        <v>185</v>
      </c>
      <c r="I2872">
        <v>2018</v>
      </c>
    </row>
    <row r="2873" spans="1:9">
      <c r="A2873" s="3" t="s">
        <v>1057</v>
      </c>
      <c r="B2873" t="s">
        <v>1058</v>
      </c>
      <c r="C2873" t="s">
        <v>325</v>
      </c>
      <c r="D2873" t="s">
        <v>52</v>
      </c>
      <c r="E2873" t="s">
        <v>330</v>
      </c>
      <c r="F2873" t="s">
        <v>3119</v>
      </c>
      <c r="G2873" s="24">
        <f t="shared" si="48"/>
        <v>0.252</v>
      </c>
      <c r="H2873" s="24">
        <v>252</v>
      </c>
      <c r="I2873">
        <v>2018</v>
      </c>
    </row>
    <row r="2874" spans="1:9">
      <c r="A2874" s="3" t="s">
        <v>1066</v>
      </c>
      <c r="B2874" t="s">
        <v>1067</v>
      </c>
      <c r="C2874" t="s">
        <v>325</v>
      </c>
      <c r="D2874" t="s">
        <v>52</v>
      </c>
      <c r="E2874" t="s">
        <v>330</v>
      </c>
      <c r="F2874" t="s">
        <v>3120</v>
      </c>
      <c r="G2874" s="24">
        <f t="shared" si="48"/>
        <v>0.33600000000000002</v>
      </c>
      <c r="H2874" s="24">
        <v>336</v>
      </c>
      <c r="I2874">
        <v>2018</v>
      </c>
    </row>
    <row r="2875" spans="1:9">
      <c r="A2875" s="3" t="s">
        <v>1089</v>
      </c>
      <c r="B2875" t="s">
        <v>1090</v>
      </c>
      <c r="C2875" t="s">
        <v>325</v>
      </c>
      <c r="D2875" t="s">
        <v>50</v>
      </c>
      <c r="E2875" t="s">
        <v>331</v>
      </c>
      <c r="F2875" t="s">
        <v>3127</v>
      </c>
      <c r="G2875" s="24">
        <f t="shared" ref="G2875:G2929" si="49">H2875/1000</f>
        <v>1.3</v>
      </c>
      <c r="H2875" s="24">
        <v>1300</v>
      </c>
      <c r="I2875">
        <v>2018</v>
      </c>
    </row>
    <row r="2876" spans="1:9">
      <c r="A2876" s="3" t="s">
        <v>1085</v>
      </c>
      <c r="B2876" t="s">
        <v>1086</v>
      </c>
      <c r="C2876" t="s">
        <v>325</v>
      </c>
      <c r="D2876" t="s">
        <v>50</v>
      </c>
      <c r="E2876" t="s">
        <v>331</v>
      </c>
      <c r="F2876" t="s">
        <v>3126</v>
      </c>
      <c r="G2876" s="24">
        <f t="shared" si="49"/>
        <v>4.9000000000000004</v>
      </c>
      <c r="H2876" s="24">
        <v>4900</v>
      </c>
      <c r="I2876">
        <v>2018</v>
      </c>
    </row>
    <row r="2877" spans="1:9">
      <c r="A2877" s="3" t="s">
        <v>1095</v>
      </c>
      <c r="B2877" t="s">
        <v>1096</v>
      </c>
      <c r="C2877" t="s">
        <v>326</v>
      </c>
      <c r="D2877" t="s">
        <v>276</v>
      </c>
      <c r="E2877" t="s">
        <v>332</v>
      </c>
      <c r="F2877" t="s">
        <v>3773</v>
      </c>
      <c r="G2877" s="24">
        <f t="shared" si="49"/>
        <v>0.30399999999999999</v>
      </c>
      <c r="H2877" s="24">
        <v>304</v>
      </c>
      <c r="I2877">
        <v>2006</v>
      </c>
    </row>
    <row r="2878" spans="1:9">
      <c r="A2878" s="3" t="s">
        <v>3579</v>
      </c>
      <c r="B2878" t="s">
        <v>1109</v>
      </c>
      <c r="C2878" t="s">
        <v>326</v>
      </c>
      <c r="D2878" t="s">
        <v>274</v>
      </c>
      <c r="E2878" t="s">
        <v>331</v>
      </c>
      <c r="F2878" t="s">
        <v>3129</v>
      </c>
      <c r="G2878" s="24">
        <f t="shared" si="49"/>
        <v>1.5599999999999999E-2</v>
      </c>
      <c r="H2878" s="24">
        <v>15.6</v>
      </c>
      <c r="I2878">
        <v>2010</v>
      </c>
    </row>
    <row r="2879" spans="1:9">
      <c r="A2879" s="3" t="s">
        <v>1110</v>
      </c>
      <c r="B2879" t="s">
        <v>1109</v>
      </c>
      <c r="C2879" t="s">
        <v>326</v>
      </c>
      <c r="D2879" t="s">
        <v>274</v>
      </c>
      <c r="E2879" t="s">
        <v>331</v>
      </c>
      <c r="F2879" t="s">
        <v>3129</v>
      </c>
      <c r="G2879" s="24">
        <f t="shared" si="49"/>
        <v>1.7538461538461541E-2</v>
      </c>
      <c r="H2879" s="24">
        <v>17.53846153846154</v>
      </c>
      <c r="I2879">
        <v>2011</v>
      </c>
    </row>
    <row r="2880" spans="1:9">
      <c r="A2880" s="3" t="s">
        <v>1113</v>
      </c>
      <c r="B2880" t="s">
        <v>1114</v>
      </c>
      <c r="C2880" t="s">
        <v>326</v>
      </c>
      <c r="D2880" t="s">
        <v>218</v>
      </c>
      <c r="E2880" t="s">
        <v>333</v>
      </c>
      <c r="F2880" t="s">
        <v>3131</v>
      </c>
      <c r="G2880" s="24">
        <f t="shared" si="49"/>
        <v>0.06</v>
      </c>
      <c r="H2880" s="24">
        <v>60</v>
      </c>
      <c r="I2880">
        <v>2011</v>
      </c>
    </row>
    <row r="2881" spans="1:9">
      <c r="A2881" s="3" t="s">
        <v>1097</v>
      </c>
      <c r="B2881" t="s">
        <v>1098</v>
      </c>
      <c r="C2881" t="s">
        <v>326</v>
      </c>
      <c r="D2881" t="s">
        <v>70</v>
      </c>
      <c r="E2881" t="s">
        <v>332</v>
      </c>
      <c r="G2881" s="24">
        <f t="shared" si="49"/>
        <v>2.3399999999999997E-2</v>
      </c>
      <c r="H2881" s="24">
        <v>23.4</v>
      </c>
      <c r="I2881">
        <v>2012</v>
      </c>
    </row>
    <row r="2882" spans="1:9">
      <c r="A2882" s="3" t="s">
        <v>1129</v>
      </c>
      <c r="B2882" t="s">
        <v>1130</v>
      </c>
      <c r="C2882" t="s">
        <v>326</v>
      </c>
      <c r="D2882" t="s">
        <v>278</v>
      </c>
      <c r="E2882" t="s">
        <v>333</v>
      </c>
      <c r="G2882" s="24">
        <f t="shared" si="49"/>
        <v>3.458E-2</v>
      </c>
      <c r="H2882" s="24">
        <v>34.58</v>
      </c>
      <c r="I2882">
        <v>2012</v>
      </c>
    </row>
    <row r="2883" spans="1:9">
      <c r="A2883" s="3" t="s">
        <v>1099</v>
      </c>
      <c r="B2883" t="s">
        <v>1098</v>
      </c>
      <c r="C2883" t="s">
        <v>326</v>
      </c>
      <c r="D2883" t="s">
        <v>70</v>
      </c>
      <c r="E2883" t="s">
        <v>332</v>
      </c>
      <c r="G2883" s="24">
        <f t="shared" si="49"/>
        <v>4.4400000000000002E-2</v>
      </c>
      <c r="H2883" s="24">
        <v>44.4</v>
      </c>
      <c r="I2883">
        <v>2013</v>
      </c>
    </row>
    <row r="2884" spans="1:9">
      <c r="A2884" s="3" t="s">
        <v>1107</v>
      </c>
      <c r="B2884" t="s">
        <v>1092</v>
      </c>
      <c r="C2884" t="s">
        <v>326</v>
      </c>
      <c r="D2884" t="s">
        <v>81</v>
      </c>
      <c r="E2884" t="s">
        <v>331</v>
      </c>
      <c r="F2884" t="s">
        <v>3128</v>
      </c>
      <c r="G2884" s="24">
        <f t="shared" si="49"/>
        <v>2.24E-2</v>
      </c>
      <c r="H2884" s="24">
        <v>22.4</v>
      </c>
      <c r="I2884">
        <v>2014</v>
      </c>
    </row>
    <row r="2885" spans="1:9">
      <c r="A2885" s="3" t="s">
        <v>1100</v>
      </c>
      <c r="B2885" t="s">
        <v>1098</v>
      </c>
      <c r="C2885" t="s">
        <v>326</v>
      </c>
      <c r="D2885" t="s">
        <v>70</v>
      </c>
      <c r="E2885" t="s">
        <v>332</v>
      </c>
      <c r="G2885" s="24">
        <f t="shared" si="49"/>
        <v>2.5920000000000002E-2</v>
      </c>
      <c r="H2885" s="24">
        <v>25.92</v>
      </c>
      <c r="I2885">
        <v>2014</v>
      </c>
    </row>
    <row r="2886" spans="1:9">
      <c r="A2886" s="3" t="s">
        <v>1101</v>
      </c>
      <c r="B2886" t="s">
        <v>1098</v>
      </c>
      <c r="C2886" t="s">
        <v>326</v>
      </c>
      <c r="D2886" t="s">
        <v>70</v>
      </c>
      <c r="E2886" t="s">
        <v>332</v>
      </c>
      <c r="G2886" s="24">
        <f t="shared" si="49"/>
        <v>7.4790000000000009E-2</v>
      </c>
      <c r="H2886" s="24">
        <v>74.790000000000006</v>
      </c>
      <c r="I2886">
        <v>2014</v>
      </c>
    </row>
    <row r="2887" spans="1:9">
      <c r="A2887" s="3" t="s">
        <v>1124</v>
      </c>
      <c r="B2887" t="s">
        <v>1120</v>
      </c>
      <c r="C2887" t="s">
        <v>326</v>
      </c>
      <c r="D2887" t="s">
        <v>277</v>
      </c>
      <c r="E2887" t="s">
        <v>333</v>
      </c>
      <c r="G2887" s="24">
        <f t="shared" si="49"/>
        <v>2.3076923076923075E-3</v>
      </c>
      <c r="H2887" s="24">
        <v>2.3076923076923075</v>
      </c>
      <c r="I2887">
        <v>2015</v>
      </c>
    </row>
    <row r="2888" spans="1:9">
      <c r="A2888" s="3" t="s">
        <v>1108</v>
      </c>
      <c r="B2888" t="s">
        <v>1092</v>
      </c>
      <c r="C2888" t="s">
        <v>326</v>
      </c>
      <c r="D2888" t="s">
        <v>81</v>
      </c>
      <c r="E2888" t="s">
        <v>331</v>
      </c>
      <c r="F2888" t="s">
        <v>3128</v>
      </c>
      <c r="G2888" s="24">
        <f t="shared" si="49"/>
        <v>0.02</v>
      </c>
      <c r="H2888" s="24">
        <v>20</v>
      </c>
      <c r="I2888">
        <v>2015</v>
      </c>
    </row>
    <row r="2889" spans="1:9">
      <c r="A2889" s="3" t="s">
        <v>1171</v>
      </c>
      <c r="B2889" t="s">
        <v>1172</v>
      </c>
      <c r="C2889" t="s">
        <v>326</v>
      </c>
      <c r="D2889" t="s">
        <v>85</v>
      </c>
      <c r="E2889" t="s">
        <v>331</v>
      </c>
      <c r="G2889" s="24">
        <f t="shared" si="49"/>
        <v>4.6092307692307689E-2</v>
      </c>
      <c r="H2889" s="24">
        <v>46.092307692307692</v>
      </c>
      <c r="I2889">
        <v>2015</v>
      </c>
    </row>
    <row r="2890" spans="1:9">
      <c r="A2890" s="3" t="s">
        <v>1131</v>
      </c>
      <c r="B2890" t="s">
        <v>1132</v>
      </c>
      <c r="C2890" t="s">
        <v>326</v>
      </c>
      <c r="D2890" t="s">
        <v>80</v>
      </c>
      <c r="E2890" t="s">
        <v>333</v>
      </c>
      <c r="G2890" s="24">
        <f t="shared" si="49"/>
        <v>5.7292307692307698E-2</v>
      </c>
      <c r="H2890" s="24">
        <v>57.292307692307695</v>
      </c>
      <c r="I2890">
        <v>2015</v>
      </c>
    </row>
    <row r="2891" spans="1:9">
      <c r="A2891" s="3" t="s">
        <v>1115</v>
      </c>
      <c r="B2891" t="s">
        <v>1116</v>
      </c>
      <c r="C2891" t="s">
        <v>326</v>
      </c>
      <c r="D2891" t="s">
        <v>68</v>
      </c>
      <c r="E2891" t="s">
        <v>333</v>
      </c>
      <c r="F2891" t="s">
        <v>3132</v>
      </c>
      <c r="G2891" s="24">
        <f t="shared" si="49"/>
        <v>7.4799999999999991E-2</v>
      </c>
      <c r="H2891" s="24">
        <v>74.8</v>
      </c>
      <c r="I2891">
        <v>2015</v>
      </c>
    </row>
    <row r="2892" spans="1:9">
      <c r="A2892" s="3" t="s">
        <v>1119</v>
      </c>
      <c r="B2892" t="s">
        <v>1120</v>
      </c>
      <c r="C2892" t="s">
        <v>326</v>
      </c>
      <c r="D2892" t="s">
        <v>277</v>
      </c>
      <c r="E2892" t="s">
        <v>333</v>
      </c>
      <c r="G2892" s="24">
        <f t="shared" si="49"/>
        <v>0.2453846153846154</v>
      </c>
      <c r="H2892" s="24">
        <v>245.38461538461539</v>
      </c>
      <c r="I2892">
        <v>2015</v>
      </c>
    </row>
    <row r="2893" spans="1:9">
      <c r="A2893" s="3" t="s">
        <v>1121</v>
      </c>
      <c r="B2893" t="s">
        <v>1120</v>
      </c>
      <c r="C2893" t="s">
        <v>326</v>
      </c>
      <c r="D2893" t="s">
        <v>277</v>
      </c>
      <c r="E2893" t="s">
        <v>333</v>
      </c>
      <c r="G2893" s="24">
        <f t="shared" si="49"/>
        <v>0.2453846153846154</v>
      </c>
      <c r="H2893" s="24">
        <v>245.38461538461539</v>
      </c>
      <c r="I2893">
        <v>2015</v>
      </c>
    </row>
    <row r="2894" spans="1:9">
      <c r="A2894" s="3" t="s">
        <v>1122</v>
      </c>
      <c r="B2894" t="s">
        <v>1120</v>
      </c>
      <c r="C2894" t="s">
        <v>326</v>
      </c>
      <c r="D2894" t="s">
        <v>277</v>
      </c>
      <c r="E2894" t="s">
        <v>333</v>
      </c>
      <c r="G2894" s="24">
        <f t="shared" si="49"/>
        <v>0.2453846153846154</v>
      </c>
      <c r="H2894" s="24">
        <v>245.38461538461539</v>
      </c>
      <c r="I2894">
        <v>2015</v>
      </c>
    </row>
    <row r="2895" spans="1:9">
      <c r="A2895" s="3" t="s">
        <v>1123</v>
      </c>
      <c r="B2895" t="s">
        <v>1120</v>
      </c>
      <c r="C2895" t="s">
        <v>326</v>
      </c>
      <c r="D2895" t="s">
        <v>277</v>
      </c>
      <c r="E2895" t="s">
        <v>333</v>
      </c>
      <c r="G2895" s="24">
        <f t="shared" si="49"/>
        <v>0.2453846153846154</v>
      </c>
      <c r="H2895" s="24">
        <v>245.38461538461539</v>
      </c>
      <c r="I2895">
        <v>2015</v>
      </c>
    </row>
    <row r="2896" spans="1:9">
      <c r="A2896" s="3" t="s">
        <v>1091</v>
      </c>
      <c r="B2896" t="s">
        <v>1092</v>
      </c>
      <c r="C2896" t="s">
        <v>326</v>
      </c>
      <c r="D2896" t="s">
        <v>82</v>
      </c>
      <c r="E2896" t="s">
        <v>330</v>
      </c>
      <c r="G2896" s="24">
        <f t="shared" si="49"/>
        <v>0.32566153846153845</v>
      </c>
      <c r="H2896" s="24">
        <v>325.66153846153844</v>
      </c>
      <c r="I2896">
        <v>2015</v>
      </c>
    </row>
    <row r="2897" spans="1:9">
      <c r="A2897" s="3" t="s">
        <v>1175</v>
      </c>
      <c r="B2897" t="s">
        <v>1176</v>
      </c>
      <c r="C2897" t="s">
        <v>326</v>
      </c>
      <c r="D2897" t="s">
        <v>86</v>
      </c>
      <c r="E2897" t="s">
        <v>333</v>
      </c>
      <c r="F2897" t="s">
        <v>3145</v>
      </c>
      <c r="G2897" s="24">
        <f t="shared" si="49"/>
        <v>5.1692307692307688E-3</v>
      </c>
      <c r="H2897" s="24">
        <v>5.1692307692307686</v>
      </c>
      <c r="I2897">
        <v>2016</v>
      </c>
    </row>
    <row r="2898" spans="1:9">
      <c r="A2898" s="3" t="s">
        <v>1117</v>
      </c>
      <c r="B2898" t="s">
        <v>1118</v>
      </c>
      <c r="C2898" t="s">
        <v>326</v>
      </c>
      <c r="D2898" t="s">
        <v>68</v>
      </c>
      <c r="E2898" t="s">
        <v>333</v>
      </c>
      <c r="F2898" t="s">
        <v>3133</v>
      </c>
      <c r="G2898" s="24">
        <f t="shared" si="49"/>
        <v>2.46E-2</v>
      </c>
      <c r="H2898" s="24">
        <v>24.6</v>
      </c>
      <c r="I2898">
        <v>2016</v>
      </c>
    </row>
    <row r="2899" spans="1:9">
      <c r="A2899" s="3" t="s">
        <v>1133</v>
      </c>
      <c r="B2899" t="s">
        <v>1134</v>
      </c>
      <c r="C2899" t="s">
        <v>326</v>
      </c>
      <c r="D2899" t="s">
        <v>76</v>
      </c>
      <c r="E2899" t="s">
        <v>331</v>
      </c>
      <c r="F2899" t="s">
        <v>3134</v>
      </c>
      <c r="G2899" s="24">
        <f t="shared" si="49"/>
        <v>3.8230769230769235E-2</v>
      </c>
      <c r="H2899" s="24">
        <v>38.230769230769234</v>
      </c>
      <c r="I2899">
        <v>2016</v>
      </c>
    </row>
    <row r="2900" spans="1:9">
      <c r="A2900" s="3" t="s">
        <v>1125</v>
      </c>
      <c r="B2900" t="s">
        <v>1126</v>
      </c>
      <c r="C2900" t="s">
        <v>326</v>
      </c>
      <c r="D2900" t="s">
        <v>71</v>
      </c>
      <c r="E2900" t="s">
        <v>333</v>
      </c>
      <c r="F2900" t="s">
        <v>3132</v>
      </c>
      <c r="G2900" s="24">
        <f t="shared" si="49"/>
        <v>4.5446153846153844E-2</v>
      </c>
      <c r="H2900" s="24">
        <v>45.446153846153841</v>
      </c>
      <c r="I2900">
        <v>2016</v>
      </c>
    </row>
    <row r="2901" spans="1:9">
      <c r="A2901" s="3" t="s">
        <v>1127</v>
      </c>
      <c r="B2901" t="s">
        <v>1128</v>
      </c>
      <c r="C2901" t="s">
        <v>326</v>
      </c>
      <c r="D2901" t="s">
        <v>79</v>
      </c>
      <c r="E2901" t="s">
        <v>333</v>
      </c>
      <c r="G2901" s="24">
        <f t="shared" si="49"/>
        <v>5.5384615384615379E-2</v>
      </c>
      <c r="H2901" s="24">
        <v>55.38461538461538</v>
      </c>
      <c r="I2901">
        <v>2016</v>
      </c>
    </row>
    <row r="2902" spans="1:9">
      <c r="A2902" s="3" t="s">
        <v>1102</v>
      </c>
      <c r="B2902" t="s">
        <v>1103</v>
      </c>
      <c r="C2902" t="s">
        <v>326</v>
      </c>
      <c r="D2902" t="s">
        <v>67</v>
      </c>
      <c r="E2902" t="s">
        <v>332</v>
      </c>
      <c r="G2902" s="24">
        <f t="shared" si="49"/>
        <v>7.4999999999999997E-2</v>
      </c>
      <c r="H2902" s="24">
        <v>75</v>
      </c>
      <c r="I2902">
        <v>2016</v>
      </c>
    </row>
    <row r="2903" spans="1:9">
      <c r="A2903" s="3" t="s">
        <v>1104</v>
      </c>
      <c r="B2903" t="s">
        <v>1103</v>
      </c>
      <c r="C2903" t="s">
        <v>326</v>
      </c>
      <c r="D2903" t="s">
        <v>67</v>
      </c>
      <c r="E2903" t="s">
        <v>332</v>
      </c>
      <c r="G2903" s="24">
        <f t="shared" si="49"/>
        <v>7.4999999999999997E-2</v>
      </c>
      <c r="H2903" s="24">
        <v>75</v>
      </c>
      <c r="I2903">
        <v>2016</v>
      </c>
    </row>
    <row r="2904" spans="1:9">
      <c r="A2904" s="3" t="s">
        <v>1105</v>
      </c>
      <c r="B2904" t="s">
        <v>1103</v>
      </c>
      <c r="C2904" t="s">
        <v>326</v>
      </c>
      <c r="D2904" t="s">
        <v>67</v>
      </c>
      <c r="E2904" t="s">
        <v>332</v>
      </c>
      <c r="G2904" s="24">
        <f t="shared" si="49"/>
        <v>7.4999999999999997E-2</v>
      </c>
      <c r="H2904" s="24">
        <v>75</v>
      </c>
      <c r="I2904">
        <v>2016</v>
      </c>
    </row>
    <row r="2905" spans="1:9">
      <c r="A2905" s="3" t="s">
        <v>1106</v>
      </c>
      <c r="B2905" t="s">
        <v>1103</v>
      </c>
      <c r="C2905" t="s">
        <v>326</v>
      </c>
      <c r="D2905" t="s">
        <v>67</v>
      </c>
      <c r="E2905" t="s">
        <v>332</v>
      </c>
      <c r="G2905" s="24">
        <f t="shared" si="49"/>
        <v>7.4999999999999997E-2</v>
      </c>
      <c r="H2905" s="24">
        <v>75</v>
      </c>
      <c r="I2905">
        <v>2016</v>
      </c>
    </row>
    <row r="2906" spans="1:9">
      <c r="A2906" s="3" t="s">
        <v>1173</v>
      </c>
      <c r="B2906" t="s">
        <v>559</v>
      </c>
      <c r="C2906" t="s">
        <v>326</v>
      </c>
      <c r="D2906" t="s">
        <v>275</v>
      </c>
      <c r="E2906" t="s">
        <v>330</v>
      </c>
      <c r="F2906" t="s">
        <v>3143</v>
      </c>
      <c r="G2906" s="24">
        <f t="shared" si="49"/>
        <v>7.4999999999999997E-2</v>
      </c>
      <c r="H2906" s="24">
        <v>75</v>
      </c>
      <c r="I2906">
        <v>2016</v>
      </c>
    </row>
    <row r="2907" spans="1:9">
      <c r="A2907" s="3" t="s">
        <v>1177</v>
      </c>
      <c r="B2907" t="s">
        <v>1176</v>
      </c>
      <c r="C2907" t="s">
        <v>326</v>
      </c>
      <c r="D2907" t="s">
        <v>86</v>
      </c>
      <c r="E2907" t="s">
        <v>333</v>
      </c>
      <c r="F2907" t="s">
        <v>3145</v>
      </c>
      <c r="G2907" s="24">
        <f t="shared" si="49"/>
        <v>1.0338461538461538E-2</v>
      </c>
      <c r="H2907" s="24">
        <v>10.338461538461537</v>
      </c>
      <c r="I2907">
        <v>2018</v>
      </c>
    </row>
    <row r="2908" spans="1:9">
      <c r="A2908" s="3" t="s">
        <v>1111</v>
      </c>
      <c r="B2908" t="s">
        <v>1112</v>
      </c>
      <c r="C2908" t="s">
        <v>326</v>
      </c>
      <c r="D2908" t="s">
        <v>83</v>
      </c>
      <c r="E2908" t="s">
        <v>331</v>
      </c>
      <c r="F2908" t="s">
        <v>3130</v>
      </c>
      <c r="G2908" s="24">
        <f t="shared" si="49"/>
        <v>0.38769230769230767</v>
      </c>
      <c r="H2908" s="24">
        <v>387.69230769230768</v>
      </c>
      <c r="I2908">
        <v>2018</v>
      </c>
    </row>
    <row r="2909" spans="1:9">
      <c r="A2909" s="3" t="s">
        <v>1093</v>
      </c>
      <c r="B2909" t="s">
        <v>1094</v>
      </c>
      <c r="C2909" t="s">
        <v>326</v>
      </c>
      <c r="D2909" t="s">
        <v>69</v>
      </c>
      <c r="E2909" t="s">
        <v>331</v>
      </c>
      <c r="G2909" s="24">
        <f t="shared" si="49"/>
        <v>2.3184615384615383E-2</v>
      </c>
      <c r="H2909" s="24">
        <v>23.184615384615384</v>
      </c>
      <c r="I2909">
        <v>2019</v>
      </c>
    </row>
    <row r="2910" spans="1:9">
      <c r="A2910" s="3" t="s">
        <v>3584</v>
      </c>
      <c r="B2910" t="s">
        <v>1498</v>
      </c>
      <c r="C2910" t="s">
        <v>326</v>
      </c>
      <c r="D2910" t="s">
        <v>174</v>
      </c>
      <c r="E2910" t="s">
        <v>333</v>
      </c>
      <c r="G2910" s="24">
        <f t="shared" si="49"/>
        <v>0.03</v>
      </c>
      <c r="H2910" s="24">
        <v>30</v>
      </c>
      <c r="I2910">
        <v>2019</v>
      </c>
    </row>
    <row r="2911" spans="1:9">
      <c r="A2911" s="3" t="s">
        <v>2007</v>
      </c>
      <c r="B2911" t="s">
        <v>2008</v>
      </c>
      <c r="C2911" t="s">
        <v>326</v>
      </c>
      <c r="D2911" t="s">
        <v>218</v>
      </c>
      <c r="E2911" t="s">
        <v>333</v>
      </c>
      <c r="G2911" s="24">
        <f t="shared" si="49"/>
        <v>0.38461538461538458</v>
      </c>
      <c r="H2911" s="24">
        <v>384.61538461538458</v>
      </c>
      <c r="I2911">
        <v>2019</v>
      </c>
    </row>
    <row r="2912" spans="1:9">
      <c r="A2912" s="3" t="s">
        <v>1163</v>
      </c>
      <c r="B2912" t="s">
        <v>1164</v>
      </c>
      <c r="C2912" t="s">
        <v>327</v>
      </c>
      <c r="D2912" t="s">
        <v>36</v>
      </c>
      <c r="E2912" t="s">
        <v>330</v>
      </c>
      <c r="F2912" t="s">
        <v>3140</v>
      </c>
      <c r="G2912" s="24">
        <f t="shared" si="49"/>
        <v>0.50769230769230766</v>
      </c>
      <c r="H2912" s="24">
        <v>507.69230769230768</v>
      </c>
      <c r="I2912">
        <v>2010</v>
      </c>
    </row>
    <row r="2913" spans="1:9">
      <c r="A2913" s="3" t="s">
        <v>1135</v>
      </c>
      <c r="B2913" t="s">
        <v>1136</v>
      </c>
      <c r="C2913" t="s">
        <v>327</v>
      </c>
      <c r="D2913" t="s">
        <v>14</v>
      </c>
      <c r="E2913" t="s">
        <v>331</v>
      </c>
      <c r="F2913" t="s">
        <v>3135</v>
      </c>
      <c r="G2913" s="24">
        <f t="shared" si="49"/>
        <v>7.6923076923076913E-2</v>
      </c>
      <c r="H2913" s="24">
        <v>76.92307692307692</v>
      </c>
      <c r="I2913">
        <v>2014</v>
      </c>
    </row>
    <row r="2914" spans="1:9">
      <c r="A2914" s="3" t="s">
        <v>1158</v>
      </c>
      <c r="B2914" t="s">
        <v>1159</v>
      </c>
      <c r="C2914" t="s">
        <v>327</v>
      </c>
      <c r="D2914" t="s">
        <v>1157</v>
      </c>
      <c r="E2914" t="s">
        <v>331</v>
      </c>
      <c r="F2914" t="s">
        <v>3138</v>
      </c>
      <c r="G2914" s="24">
        <f t="shared" si="49"/>
        <v>7.923076923076923E-2</v>
      </c>
      <c r="H2914" s="24">
        <v>79.230769230769226</v>
      </c>
      <c r="I2914">
        <v>2014</v>
      </c>
    </row>
    <row r="2915" spans="1:9">
      <c r="A2915" s="3" t="s">
        <v>1161</v>
      </c>
      <c r="B2915" t="s">
        <v>1162</v>
      </c>
      <c r="C2915" t="s">
        <v>327</v>
      </c>
      <c r="D2915" t="s">
        <v>29</v>
      </c>
      <c r="E2915" t="s">
        <v>331</v>
      </c>
      <c r="F2915" t="s">
        <v>3139</v>
      </c>
      <c r="G2915" s="24">
        <f t="shared" si="49"/>
        <v>0.23461538461538461</v>
      </c>
      <c r="H2915" s="24">
        <v>234.61538461538461</v>
      </c>
      <c r="I2915">
        <v>2014</v>
      </c>
    </row>
    <row r="2916" spans="1:9">
      <c r="A2916" s="3" t="s">
        <v>1690</v>
      </c>
      <c r="B2916" t="s">
        <v>1162</v>
      </c>
      <c r="C2916" t="s">
        <v>327</v>
      </c>
      <c r="D2916" t="s">
        <v>279</v>
      </c>
      <c r="E2916" t="s">
        <v>331</v>
      </c>
      <c r="F2916" t="s">
        <v>3014</v>
      </c>
      <c r="G2916" s="24">
        <f t="shared" si="49"/>
        <v>0.23485</v>
      </c>
      <c r="H2916" s="24">
        <v>234.85</v>
      </c>
      <c r="I2916">
        <v>2014</v>
      </c>
    </row>
    <row r="2917" spans="1:9">
      <c r="A2917" s="3" t="s">
        <v>1689</v>
      </c>
      <c r="B2917" t="s">
        <v>1162</v>
      </c>
      <c r="C2917" t="s">
        <v>327</v>
      </c>
      <c r="D2917" t="s">
        <v>279</v>
      </c>
      <c r="E2917" t="s">
        <v>331</v>
      </c>
      <c r="F2917" t="s">
        <v>3014</v>
      </c>
      <c r="G2917" s="24">
        <f t="shared" si="49"/>
        <v>0.39823076923076922</v>
      </c>
      <c r="H2917" s="24">
        <v>398.23076923076923</v>
      </c>
      <c r="I2917">
        <v>2014</v>
      </c>
    </row>
    <row r="2918" spans="1:9">
      <c r="A2918" s="3" t="s">
        <v>1139</v>
      </c>
      <c r="B2918" t="s">
        <v>1140</v>
      </c>
      <c r="C2918" t="s">
        <v>327</v>
      </c>
      <c r="D2918" t="s">
        <v>31</v>
      </c>
      <c r="E2918" t="s">
        <v>331</v>
      </c>
      <c r="F2918" t="s">
        <v>3084</v>
      </c>
      <c r="G2918" s="24">
        <f t="shared" si="49"/>
        <v>5.33E-2</v>
      </c>
      <c r="H2918" s="24">
        <v>53.3</v>
      </c>
      <c r="I2918">
        <v>2015</v>
      </c>
    </row>
    <row r="2919" spans="1:9">
      <c r="A2919" s="3" t="s">
        <v>1160</v>
      </c>
      <c r="B2919" t="s">
        <v>3714</v>
      </c>
      <c r="C2919" t="s">
        <v>327</v>
      </c>
      <c r="D2919" t="s">
        <v>30</v>
      </c>
      <c r="E2919" t="s">
        <v>331</v>
      </c>
      <c r="F2919" t="s">
        <v>3015</v>
      </c>
      <c r="G2919" s="24">
        <f t="shared" si="49"/>
        <v>0.1008</v>
      </c>
      <c r="H2919" s="24">
        <v>100.8</v>
      </c>
      <c r="I2919">
        <v>2015</v>
      </c>
    </row>
    <row r="2920" spans="1:9">
      <c r="A2920" s="3" t="s">
        <v>1147</v>
      </c>
      <c r="B2920" t="s">
        <v>3713</v>
      </c>
      <c r="C2920" t="s">
        <v>327</v>
      </c>
      <c r="D2920" t="s">
        <v>18</v>
      </c>
      <c r="E2920" t="s">
        <v>332</v>
      </c>
      <c r="G2920" s="24">
        <f t="shared" si="49"/>
        <v>0.19553846153846152</v>
      </c>
      <c r="H2920" s="24">
        <v>195.53846153846152</v>
      </c>
      <c r="I2920">
        <v>2015</v>
      </c>
    </row>
    <row r="2921" spans="1:9">
      <c r="A2921" s="3" t="s">
        <v>1155</v>
      </c>
      <c r="B2921" t="s">
        <v>1156</v>
      </c>
      <c r="C2921" t="s">
        <v>327</v>
      </c>
      <c r="D2921" t="s">
        <v>11</v>
      </c>
      <c r="E2921" t="s">
        <v>332</v>
      </c>
      <c r="F2921" t="s">
        <v>3137</v>
      </c>
      <c r="G2921" s="24">
        <f t="shared" si="49"/>
        <v>0.19553846153846152</v>
      </c>
      <c r="H2921" s="24">
        <v>195.53846153846152</v>
      </c>
      <c r="I2921">
        <v>2015</v>
      </c>
    </row>
    <row r="2922" spans="1:9">
      <c r="A2922" s="3" t="s">
        <v>1153</v>
      </c>
      <c r="B2922" t="s">
        <v>1154</v>
      </c>
      <c r="C2922" t="s">
        <v>327</v>
      </c>
      <c r="D2922" t="s">
        <v>10</v>
      </c>
      <c r="E2922" t="s">
        <v>331</v>
      </c>
      <c r="F2922" t="s">
        <v>3015</v>
      </c>
      <c r="G2922" s="24">
        <f t="shared" si="49"/>
        <v>7.6923076923076913E-2</v>
      </c>
      <c r="H2922" s="24">
        <v>76.92307692307692</v>
      </c>
      <c r="I2922">
        <v>2016</v>
      </c>
    </row>
    <row r="2923" spans="1:9">
      <c r="A2923" s="3" t="s">
        <v>1141</v>
      </c>
      <c r="B2923" t="s">
        <v>1142</v>
      </c>
      <c r="C2923" t="s">
        <v>327</v>
      </c>
      <c r="D2923" t="s">
        <v>28</v>
      </c>
      <c r="E2923" t="s">
        <v>331</v>
      </c>
      <c r="F2923" t="s">
        <v>3015</v>
      </c>
      <c r="G2923" s="24">
        <f t="shared" si="49"/>
        <v>0.1</v>
      </c>
      <c r="H2923" s="24">
        <v>100</v>
      </c>
      <c r="I2923">
        <v>2016</v>
      </c>
    </row>
    <row r="2924" spans="1:9">
      <c r="A2924" s="3" t="s">
        <v>1137</v>
      </c>
      <c r="B2924" t="s">
        <v>1138</v>
      </c>
      <c r="C2924" t="s">
        <v>327</v>
      </c>
      <c r="D2924" t="s">
        <v>15</v>
      </c>
      <c r="E2924" t="s">
        <v>331</v>
      </c>
      <c r="F2924" t="s">
        <v>3136</v>
      </c>
      <c r="G2924" s="24">
        <f t="shared" si="49"/>
        <v>0.3</v>
      </c>
      <c r="H2924" s="24">
        <v>300</v>
      </c>
      <c r="I2924">
        <v>2016</v>
      </c>
    </row>
    <row r="2925" spans="1:9">
      <c r="A2925" s="3" t="s">
        <v>1151</v>
      </c>
      <c r="B2925" t="s">
        <v>1152</v>
      </c>
      <c r="C2925" t="s">
        <v>327</v>
      </c>
      <c r="D2925" t="s">
        <v>8</v>
      </c>
      <c r="E2925" t="s">
        <v>331</v>
      </c>
      <c r="F2925" t="s">
        <v>3015</v>
      </c>
      <c r="G2925" s="24">
        <f t="shared" si="49"/>
        <v>0.15384615384615383</v>
      </c>
      <c r="H2925" s="24">
        <v>153.84615384615384</v>
      </c>
      <c r="I2925">
        <v>2017</v>
      </c>
    </row>
    <row r="2926" spans="1:9">
      <c r="A2926" s="3" t="s">
        <v>1146</v>
      </c>
      <c r="B2926" t="s">
        <v>375</v>
      </c>
      <c r="C2926" t="s">
        <v>327</v>
      </c>
      <c r="D2926" t="s">
        <v>1145</v>
      </c>
      <c r="E2926" t="s">
        <v>330</v>
      </c>
      <c r="G2926" s="24">
        <f t="shared" si="49"/>
        <v>0.5</v>
      </c>
      <c r="H2926" s="24">
        <v>500</v>
      </c>
      <c r="I2926">
        <v>2017</v>
      </c>
    </row>
    <row r="2927" spans="1:9">
      <c r="A2927" s="3" t="s">
        <v>1143</v>
      </c>
      <c r="B2927" t="s">
        <v>1144</v>
      </c>
      <c r="C2927" t="s">
        <v>327</v>
      </c>
      <c r="D2927" t="s">
        <v>13</v>
      </c>
      <c r="E2927" t="s">
        <v>331</v>
      </c>
      <c r="G2927" s="24">
        <f t="shared" si="49"/>
        <v>0.67076923076923067</v>
      </c>
      <c r="H2927" s="24">
        <v>670.76923076923072</v>
      </c>
      <c r="I2927">
        <v>2017</v>
      </c>
    </row>
    <row r="2928" spans="1:9">
      <c r="A2928" s="3" t="s">
        <v>1148</v>
      </c>
      <c r="B2928" t="s">
        <v>1144</v>
      </c>
      <c r="C2928" t="s">
        <v>327</v>
      </c>
      <c r="D2928" t="s">
        <v>32</v>
      </c>
      <c r="E2928" t="s">
        <v>330</v>
      </c>
      <c r="G2928" s="24">
        <f t="shared" si="49"/>
        <v>1</v>
      </c>
      <c r="H2928" s="24">
        <v>1000</v>
      </c>
      <c r="I2928">
        <v>2017</v>
      </c>
    </row>
    <row r="2929" spans="1:9">
      <c r="A2929" s="3" t="s">
        <v>1149</v>
      </c>
      <c r="B2929" t="s">
        <v>1150</v>
      </c>
      <c r="C2929" t="s">
        <v>327</v>
      </c>
      <c r="D2929" t="s">
        <v>32</v>
      </c>
      <c r="E2929" t="s">
        <v>330</v>
      </c>
      <c r="G2929" s="24">
        <f t="shared" si="49"/>
        <v>1</v>
      </c>
      <c r="H2929" s="24">
        <v>1000</v>
      </c>
      <c r="I2929">
        <v>2018</v>
      </c>
    </row>
    <row r="2930" spans="1:9">
      <c r="A2930" s="3" t="s">
        <v>4251</v>
      </c>
      <c r="B2930" s="3" t="s">
        <v>2649</v>
      </c>
      <c r="C2930" s="3" t="s">
        <v>298</v>
      </c>
      <c r="D2930" s="3" t="s">
        <v>229</v>
      </c>
      <c r="E2930" s="3" t="s">
        <v>330</v>
      </c>
      <c r="F2930" s="3" t="s">
        <v>4252</v>
      </c>
      <c r="G2930" s="34">
        <v>0.2331</v>
      </c>
      <c r="H2930" s="34">
        <v>233.1</v>
      </c>
      <c r="I2930" s="34">
        <v>2023</v>
      </c>
    </row>
    <row r="2931" spans="1:9">
      <c r="A2931" t="s">
        <v>4253</v>
      </c>
      <c r="B2931" s="3" t="s">
        <v>3762</v>
      </c>
      <c r="C2931" s="3" t="s">
        <v>298</v>
      </c>
      <c r="D2931" t="s">
        <v>229</v>
      </c>
      <c r="E2931" t="s">
        <v>330</v>
      </c>
      <c r="F2931" t="s">
        <v>4254</v>
      </c>
      <c r="G2931" s="29">
        <f t="shared" ref="G2931" si="50">H2931/1000</f>
        <v>0.14892</v>
      </c>
      <c r="H2931" s="29">
        <v>148.91999999999999</v>
      </c>
      <c r="I2931" s="34">
        <v>2023</v>
      </c>
    </row>
    <row r="2932" spans="1:9">
      <c r="A2932" s="3" t="s">
        <v>4255</v>
      </c>
      <c r="B2932" s="3" t="s">
        <v>4256</v>
      </c>
      <c r="C2932" s="3" t="s">
        <v>298</v>
      </c>
      <c r="D2932" s="3" t="s">
        <v>229</v>
      </c>
      <c r="E2932" s="3" t="s">
        <v>330</v>
      </c>
      <c r="F2932" s="3" t="s">
        <v>4724</v>
      </c>
      <c r="G2932" s="34">
        <v>0.25</v>
      </c>
      <c r="H2932" s="34">
        <v>250</v>
      </c>
      <c r="I2932" s="34">
        <v>2023</v>
      </c>
    </row>
    <row r="2933" spans="1:9">
      <c r="A2933" t="s">
        <v>4259</v>
      </c>
      <c r="B2933" s="3" t="s">
        <v>2071</v>
      </c>
      <c r="C2933" s="3" t="s">
        <v>298</v>
      </c>
      <c r="D2933" t="s">
        <v>234</v>
      </c>
      <c r="E2933" t="s">
        <v>330</v>
      </c>
      <c r="F2933" t="s">
        <v>4260</v>
      </c>
      <c r="G2933" s="29">
        <f t="shared" ref="G2933" si="51">H2933/1000</f>
        <v>0.24</v>
      </c>
      <c r="H2933" s="29">
        <v>240</v>
      </c>
      <c r="I2933">
        <v>2023</v>
      </c>
    </row>
    <row r="2934" spans="1:9">
      <c r="A2934" t="s">
        <v>4214</v>
      </c>
      <c r="B2934" s="3" t="s">
        <v>4215</v>
      </c>
      <c r="C2934" t="s">
        <v>293</v>
      </c>
      <c r="D2934" t="s">
        <v>88</v>
      </c>
      <c r="E2934" t="s">
        <v>330</v>
      </c>
      <c r="F2934" t="s">
        <v>4217</v>
      </c>
      <c r="G2934" s="29">
        <v>0.02</v>
      </c>
      <c r="H2934" s="29">
        <v>20</v>
      </c>
      <c r="I2934">
        <v>2020</v>
      </c>
    </row>
    <row r="2935" spans="1:9">
      <c r="A2935" t="s">
        <v>4219</v>
      </c>
      <c r="B2935" s="3" t="s">
        <v>4215</v>
      </c>
      <c r="C2935" t="s">
        <v>293</v>
      </c>
      <c r="D2935" t="s">
        <v>88</v>
      </c>
      <c r="E2935" t="s">
        <v>330</v>
      </c>
      <c r="F2935" t="s">
        <v>4217</v>
      </c>
      <c r="G2935" s="29">
        <v>3.3299999999999996E-2</v>
      </c>
      <c r="H2935" s="29">
        <v>33.299999999999997</v>
      </c>
      <c r="I2935">
        <v>2020</v>
      </c>
    </row>
    <row r="2936" spans="1:9">
      <c r="A2936" t="s">
        <v>4220</v>
      </c>
      <c r="B2936" s="3" t="s">
        <v>951</v>
      </c>
      <c r="C2936" t="s">
        <v>293</v>
      </c>
      <c r="D2936" t="s">
        <v>223</v>
      </c>
      <c r="E2936" t="s">
        <v>330</v>
      </c>
      <c r="G2936" s="29">
        <v>2</v>
      </c>
      <c r="H2936" s="29">
        <v>2000</v>
      </c>
      <c r="I2936">
        <v>2020</v>
      </c>
    </row>
    <row r="2937" spans="1:9">
      <c r="A2937" t="s">
        <v>4222</v>
      </c>
      <c r="B2937" s="3" t="s">
        <v>1328</v>
      </c>
      <c r="C2937" t="s">
        <v>293</v>
      </c>
      <c r="D2937" t="s">
        <v>88</v>
      </c>
      <c r="E2937" t="s">
        <v>330</v>
      </c>
      <c r="G2937" s="29">
        <v>1.85</v>
      </c>
      <c r="H2937" s="29">
        <v>1850</v>
      </c>
      <c r="I2937">
        <v>2020</v>
      </c>
    </row>
    <row r="2938" spans="1:9">
      <c r="A2938" t="s">
        <v>4223</v>
      </c>
      <c r="B2938" s="3" t="s">
        <v>1328</v>
      </c>
      <c r="C2938" t="s">
        <v>293</v>
      </c>
      <c r="D2938" t="s">
        <v>88</v>
      </c>
      <c r="E2938" t="s">
        <v>330</v>
      </c>
      <c r="F2938" t="s">
        <v>3290</v>
      </c>
      <c r="G2938" s="29">
        <v>1.85</v>
      </c>
      <c r="H2938" s="29">
        <v>1850</v>
      </c>
      <c r="I2938">
        <v>2021</v>
      </c>
    </row>
    <row r="2939" spans="1:9">
      <c r="A2939" t="s">
        <v>4224</v>
      </c>
      <c r="B2939" s="3" t="s">
        <v>2450</v>
      </c>
      <c r="C2939" t="s">
        <v>293</v>
      </c>
      <c r="D2939" t="s">
        <v>223</v>
      </c>
      <c r="E2939" t="s">
        <v>330</v>
      </c>
      <c r="F2939" t="s">
        <v>4225</v>
      </c>
      <c r="G2939" s="29">
        <v>2</v>
      </c>
      <c r="H2939" s="29">
        <v>2000</v>
      </c>
      <c r="I2939">
        <v>2021</v>
      </c>
    </row>
    <row r="2940" spans="1:9">
      <c r="A2940" t="s">
        <v>4226</v>
      </c>
      <c r="B2940" s="3" t="s">
        <v>2450</v>
      </c>
      <c r="C2940" t="s">
        <v>293</v>
      </c>
      <c r="D2940" t="s">
        <v>223</v>
      </c>
      <c r="E2940" t="s">
        <v>330</v>
      </c>
      <c r="F2940" t="s">
        <v>4225</v>
      </c>
      <c r="G2940" s="29">
        <v>1.5</v>
      </c>
      <c r="H2940" s="29">
        <v>1500</v>
      </c>
      <c r="I2940">
        <v>2022</v>
      </c>
    </row>
  </sheetData>
  <autoFilter ref="A1:I2940" xr:uid="{E3C56CF9-C0FA-482D-8DEA-235940A38F9C}">
    <sortState xmlns:xlrd2="http://schemas.microsoft.com/office/spreadsheetml/2017/richdata2" ref="A2:I2929">
      <sortCondition ref="C1:C2929"/>
    </sortState>
  </autoFilter>
  <sortState xmlns:xlrd2="http://schemas.microsoft.com/office/spreadsheetml/2017/richdata2" ref="A10:I4673">
    <sortCondition ref="I10:I4673"/>
    <sortCondition ref="C10:C4673"/>
    <sortCondition ref="G10:G467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B197A-5001-4CF3-AF83-7F4EA84EBCAE}">
  <sheetPr>
    <tabColor rgb="FFFFFF00"/>
  </sheetPr>
  <dimension ref="A1:S729"/>
  <sheetViews>
    <sheetView topLeftCell="C1" zoomScale="90" zoomScaleNormal="90" workbookViewId="0">
      <pane xSplit="3" ySplit="1" topLeftCell="F2" activePane="bottomRight" state="frozen"/>
      <selection activeCell="C1" sqref="C1"/>
      <selection pane="topRight" activeCell="F1" sqref="F1"/>
      <selection pane="bottomLeft" activeCell="C2" sqref="C2"/>
      <selection pane="bottomRight" activeCell="C1" sqref="C1"/>
    </sheetView>
  </sheetViews>
  <sheetFormatPr defaultRowHeight="13.8"/>
  <cols>
    <col min="1" max="1" width="43.88671875" style="63" customWidth="1"/>
    <col min="2" max="2" width="43.44140625" style="63" customWidth="1"/>
    <col min="3" max="3" width="18.6640625" style="71" customWidth="1"/>
    <col min="4" max="4" width="8.88671875" style="62"/>
    <col min="5" max="5" width="30.21875" style="62" customWidth="1"/>
    <col min="6" max="6" width="25.21875" style="62" customWidth="1"/>
    <col min="7" max="7" width="31.77734375" style="62" customWidth="1"/>
    <col min="8" max="9" width="14.44140625" style="63" customWidth="1"/>
    <col min="10" max="11" width="14.44140625" style="101" customWidth="1"/>
    <col min="12" max="12" width="13.88671875" style="65" customWidth="1"/>
    <col min="13" max="13" width="18.21875" style="66" customWidth="1"/>
    <col min="14" max="14" width="16.109375" style="72" customWidth="1"/>
    <col min="15" max="16" width="15.109375" style="72" customWidth="1"/>
    <col min="17" max="17" width="16.5546875" style="69" customWidth="1"/>
    <col min="18" max="18" width="16.5546875" style="63" customWidth="1"/>
    <col min="19" max="19" width="37" style="62" customWidth="1"/>
    <col min="20" max="16384" width="8.88671875" style="62"/>
  </cols>
  <sheetData>
    <row r="1" spans="1:19" ht="55.2">
      <c r="A1" s="81" t="s">
        <v>4086</v>
      </c>
      <c r="B1" s="82" t="s">
        <v>4783</v>
      </c>
      <c r="C1" s="59" t="s">
        <v>4782</v>
      </c>
      <c r="D1" s="59" t="s">
        <v>280</v>
      </c>
      <c r="E1" s="59" t="s">
        <v>6</v>
      </c>
      <c r="F1" s="59" t="s">
        <v>336</v>
      </c>
      <c r="G1" s="59" t="s">
        <v>3013</v>
      </c>
      <c r="H1" s="127" t="s">
        <v>4087</v>
      </c>
      <c r="I1" s="102" t="s">
        <v>4088</v>
      </c>
      <c r="J1" s="103" t="s">
        <v>4089</v>
      </c>
      <c r="K1" s="103" t="s">
        <v>4090</v>
      </c>
      <c r="L1" s="104" t="s">
        <v>4091</v>
      </c>
      <c r="M1" s="104" t="s">
        <v>4092</v>
      </c>
      <c r="N1" s="83" t="s">
        <v>2749</v>
      </c>
      <c r="O1" s="84" t="s">
        <v>2750</v>
      </c>
      <c r="P1" s="105" t="s">
        <v>4093</v>
      </c>
      <c r="Q1" s="106" t="s">
        <v>4094</v>
      </c>
      <c r="R1" s="60" t="s">
        <v>4095</v>
      </c>
      <c r="S1" s="61" t="s">
        <v>4096</v>
      </c>
    </row>
    <row r="2" spans="1:19">
      <c r="A2" s="63" t="s">
        <v>4097</v>
      </c>
      <c r="B2" s="63" t="s">
        <v>4097</v>
      </c>
      <c r="C2" s="62" t="str">
        <f>VLOOKUP($A2,'Project List'!$A:$I,2,FALSE)</f>
        <v>Shungnak</v>
      </c>
      <c r="D2" s="62" t="str">
        <f>VLOOKUP($A2,'Project List'!$A:$I,3,FALSE)</f>
        <v>AK</v>
      </c>
      <c r="E2" s="62">
        <f>VLOOKUP($A2,'Project List'!$A:$I,4,FALSE)</f>
        <v>0</v>
      </c>
      <c r="F2" s="62">
        <f>VLOOKUP($A2,'Project List'!$A:$I,5,FALSE)</f>
        <v>0</v>
      </c>
      <c r="G2" s="62" t="str">
        <f>VLOOKUP($A2,'Project List'!$A:$I,6,FALSE)</f>
        <v>Native Villages of Shungnak and Kobuk</v>
      </c>
      <c r="H2" s="64" t="s">
        <v>4100</v>
      </c>
      <c r="I2" s="64" t="s">
        <v>4100</v>
      </c>
      <c r="J2" s="100" t="s">
        <v>4100</v>
      </c>
      <c r="K2" s="100" t="s">
        <v>4100</v>
      </c>
      <c r="L2" s="65">
        <v>1</v>
      </c>
      <c r="M2" s="66" t="s">
        <v>4101</v>
      </c>
      <c r="N2" s="67">
        <f>VLOOKUP($A2,'Project List'!$A:$I,7,FALSE)</f>
        <v>0.223</v>
      </c>
      <c r="O2" s="67">
        <f>VLOOKUP($A2,'Project List'!$A:$I,8,FALSE)</f>
        <v>223</v>
      </c>
      <c r="P2" s="68">
        <f t="shared" ref="P2:P65" si="0">N2*L2</f>
        <v>0.223</v>
      </c>
      <c r="Q2" s="69">
        <f>VLOOKUP($A2,'Project List'!$A:$I,9,FALSE)</f>
        <v>2021</v>
      </c>
      <c r="R2" s="70"/>
    </row>
    <row r="3" spans="1:19">
      <c r="A3" s="63" t="s">
        <v>2388</v>
      </c>
      <c r="B3" s="63" t="s">
        <v>2388</v>
      </c>
      <c r="C3" s="62" t="str">
        <f>VLOOKUP($A3,'Project List'!$A:$I,2,FALSE)</f>
        <v>Mountain Center</v>
      </c>
      <c r="D3" s="62" t="str">
        <f>VLOOKUP($A3,'Project List'!$A:$I,3,FALSE)</f>
        <v>CA</v>
      </c>
      <c r="E3" s="62" t="str">
        <f>VLOOKUP($A3,'Project List'!$A:$I,4,FALSE)</f>
        <v>Anza Electric Coop Inc</v>
      </c>
      <c r="F3" s="62" t="str">
        <f>VLOOKUP($A3,'Project List'!$A:$I,5,FALSE)</f>
        <v>Cooperative</v>
      </c>
      <c r="G3" s="62" t="str">
        <f>VLOOKUP($A3,'Project List'!$A:$I,6,FALSE)</f>
        <v>GRID Alternatives</v>
      </c>
      <c r="H3" s="64" t="s">
        <v>4100</v>
      </c>
      <c r="I3" s="64" t="s">
        <v>4100</v>
      </c>
      <c r="J3" s="100" t="s">
        <v>4100</v>
      </c>
      <c r="K3" s="100" t="s">
        <v>4100</v>
      </c>
      <c r="L3" s="65">
        <v>1</v>
      </c>
      <c r="M3" s="66" t="s">
        <v>4101</v>
      </c>
      <c r="N3" s="67">
        <f>VLOOKUP($A3,'Project List'!$A:$I,7,FALSE)</f>
        <v>0.76818461538461535</v>
      </c>
      <c r="O3" s="67">
        <f>VLOOKUP($A3,'Project List'!$A:$I,8,FALSE)</f>
        <v>768.18461538461531</v>
      </c>
      <c r="P3" s="68">
        <f t="shared" si="0"/>
        <v>0.76818461538461535</v>
      </c>
      <c r="Q3" s="69">
        <f>VLOOKUP($A3,'Project List'!$A:$I,9,FALSE)</f>
        <v>2021</v>
      </c>
    </row>
    <row r="4" spans="1:19">
      <c r="A4" s="63" t="s">
        <v>2767</v>
      </c>
      <c r="B4" s="63" t="s">
        <v>4102</v>
      </c>
      <c r="C4" s="62" t="str">
        <f>VLOOKUP($A4,'Project List'!$A:$I,2,FALSE)</f>
        <v>Lafayette</v>
      </c>
      <c r="D4" s="62" t="str">
        <f>VLOOKUP($A4,'Project List'!$A:$I,3,FALSE)</f>
        <v>CO</v>
      </c>
      <c r="E4" s="62" t="str">
        <f>VLOOKUP($A4,'Project List'!$A:$I,4,FALSE)</f>
        <v>Public Service Co of Colorado</v>
      </c>
      <c r="F4" s="62" t="str">
        <f>VLOOKUP($A4,'Project List'!$A:$I,5,FALSE)</f>
        <v>Investor Owned</v>
      </c>
      <c r="G4" s="62" t="str">
        <f>VLOOKUP($A4,'Project List'!$A:$I,6,FALSE)</f>
        <v>Community Energy Solar</v>
      </c>
      <c r="H4" s="63">
        <v>1</v>
      </c>
      <c r="I4" s="63" t="s">
        <v>4100</v>
      </c>
      <c r="J4" s="101">
        <v>37088</v>
      </c>
      <c r="K4" s="101">
        <v>741996</v>
      </c>
      <c r="L4" s="65">
        <f t="shared" ref="L4:L35" si="1">J4/K4</f>
        <v>4.9984096949309699E-2</v>
      </c>
      <c r="M4" s="66" t="s">
        <v>4103</v>
      </c>
      <c r="N4" s="67">
        <f>VLOOKUP($A4,'Project List'!$A:$I,7,FALSE)</f>
        <v>0.38330769230769229</v>
      </c>
      <c r="O4" s="67">
        <f>VLOOKUP($A4,'Project List'!$A:$I,8,FALSE)</f>
        <v>383.30769230769232</v>
      </c>
      <c r="P4" s="68">
        <f t="shared" si="0"/>
        <v>1.9159288853723862E-2</v>
      </c>
      <c r="Q4" s="69">
        <f>VLOOKUP($A4,'Project List'!$A:$I,9,FALSE)</f>
        <v>2013</v>
      </c>
      <c r="S4" s="62" t="s">
        <v>4104</v>
      </c>
    </row>
    <row r="5" spans="1:19">
      <c r="A5" s="63" t="s">
        <v>2761</v>
      </c>
      <c r="B5" s="63" t="s">
        <v>4111</v>
      </c>
      <c r="C5" s="62" t="str">
        <f>VLOOKUP($A5,'Project List'!$A:$I,2,FALSE)</f>
        <v>Denver</v>
      </c>
      <c r="D5" s="62" t="str">
        <f>VLOOKUP($A5,'Project List'!$A:$I,3,FALSE)</f>
        <v>CO</v>
      </c>
      <c r="E5" s="62" t="str">
        <f>VLOOKUP($A5,'Project List'!$A:$I,4,FALSE)</f>
        <v>Public Service Co of Colorado</v>
      </c>
      <c r="F5" s="62" t="str">
        <f>VLOOKUP($A5,'Project List'!$A:$I,5,FALSE)</f>
        <v>Investor Owned</v>
      </c>
      <c r="G5" s="62" t="str">
        <f>VLOOKUP($A5,'Project List'!$A:$I,6,FALSE)</f>
        <v>Clean Energy Collective</v>
      </c>
      <c r="H5" s="63">
        <v>2</v>
      </c>
      <c r="I5" s="63" t="s">
        <v>4100</v>
      </c>
      <c r="J5" s="101">
        <v>14264</v>
      </c>
      <c r="K5" s="101">
        <v>447514</v>
      </c>
      <c r="L5" s="65">
        <f t="shared" si="1"/>
        <v>3.1873863164057437E-2</v>
      </c>
      <c r="M5" s="66" t="s">
        <v>4103</v>
      </c>
      <c r="N5" s="67">
        <f>VLOOKUP($A5,'Project List'!$A:$I,7,FALSE)</f>
        <v>0.30775000000000002</v>
      </c>
      <c r="O5" s="67">
        <f>VLOOKUP($A5,'Project List'!$A:$I,8,FALSE)</f>
        <v>307.75</v>
      </c>
      <c r="P5" s="68">
        <f t="shared" si="0"/>
        <v>9.8091813887386768E-3</v>
      </c>
      <c r="Q5" s="69">
        <f>VLOOKUP($A5,'Project List'!$A:$I,9,FALSE)</f>
        <v>2013</v>
      </c>
      <c r="S5" s="62" t="s">
        <v>4104</v>
      </c>
    </row>
    <row r="6" spans="1:19">
      <c r="A6" s="63" t="s">
        <v>2766</v>
      </c>
      <c r="B6" s="63" t="s">
        <v>4113</v>
      </c>
      <c r="C6" s="62" t="str">
        <f>VLOOKUP($A6,'Project List'!$A:$I,2,FALSE)</f>
        <v>Aurora</v>
      </c>
      <c r="D6" s="62" t="str">
        <f>VLOOKUP($A6,'Project List'!$A:$I,3,FALSE)</f>
        <v>CO</v>
      </c>
      <c r="E6" s="62" t="str">
        <f>VLOOKUP($A6,'Project List'!$A:$I,4,FALSE)</f>
        <v>Public Service Co of Colorado</v>
      </c>
      <c r="F6" s="62" t="str">
        <f>VLOOKUP($A6,'Project List'!$A:$I,5,FALSE)</f>
        <v>Investor Owned</v>
      </c>
      <c r="G6" s="62" t="str">
        <f>VLOOKUP($A6,'Project List'!$A:$I,6,FALSE)</f>
        <v>Clean Energy Collective</v>
      </c>
      <c r="H6" s="63">
        <v>2</v>
      </c>
      <c r="I6" s="63" t="s">
        <v>4100</v>
      </c>
      <c r="J6" s="101">
        <v>6193</v>
      </c>
      <c r="K6" s="101">
        <v>656812</v>
      </c>
      <c r="L6" s="65">
        <f t="shared" si="1"/>
        <v>9.4288776697137085E-3</v>
      </c>
      <c r="M6" s="66" t="s">
        <v>4103</v>
      </c>
      <c r="N6" s="67">
        <f>VLOOKUP($A6,'Project List'!$A:$I,7,FALSE)</f>
        <v>0.38304999999999995</v>
      </c>
      <c r="O6" s="67">
        <f>VLOOKUP($A6,'Project List'!$A:$I,8,FALSE)</f>
        <v>383.04999999999995</v>
      </c>
      <c r="P6" s="68">
        <f t="shared" si="0"/>
        <v>3.6117315913838355E-3</v>
      </c>
      <c r="Q6" s="69">
        <f>VLOOKUP($A6,'Project List'!$A:$I,9,FALSE)</f>
        <v>2013</v>
      </c>
      <c r="S6" s="62" t="s">
        <v>4104</v>
      </c>
    </row>
    <row r="7" spans="1:19">
      <c r="A7" s="63" t="s">
        <v>2769</v>
      </c>
      <c r="B7" s="63" t="s">
        <v>4125</v>
      </c>
      <c r="C7" s="62" t="str">
        <f>VLOOKUP($A7,'Project List'!$A:$I,2,FALSE)</f>
        <v>Lafayette</v>
      </c>
      <c r="D7" s="62" t="str">
        <f>VLOOKUP($A7,'Project List'!$A:$I,3,FALSE)</f>
        <v>CO</v>
      </c>
      <c r="E7" s="62" t="str">
        <f>VLOOKUP($A7,'Project List'!$A:$I,4,FALSE)</f>
        <v>Public Service Co of Colorado</v>
      </c>
      <c r="F7" s="62" t="str">
        <f>VLOOKUP($A7,'Project List'!$A:$I,5,FALSE)</f>
        <v>Investor Owned</v>
      </c>
      <c r="G7" s="62" t="str">
        <f>VLOOKUP($A7,'Project List'!$A:$I,6,FALSE)</f>
        <v>Community Energy Solar</v>
      </c>
      <c r="H7" s="63">
        <v>5</v>
      </c>
      <c r="I7" s="63" t="s">
        <v>4100</v>
      </c>
      <c r="J7" s="101">
        <v>38281</v>
      </c>
      <c r="K7" s="101">
        <v>765571</v>
      </c>
      <c r="L7" s="65">
        <f t="shared" si="1"/>
        <v>5.0003200225713876E-2</v>
      </c>
      <c r="M7" s="66" t="s">
        <v>4103</v>
      </c>
      <c r="N7" s="67">
        <f>VLOOKUP($A7,'Project List'!$A:$I,7,FALSE)</f>
        <v>0.38330769230769229</v>
      </c>
      <c r="O7" s="67">
        <f>VLOOKUP($A7,'Project List'!$A:$I,8,FALSE)</f>
        <v>383.30769230769232</v>
      </c>
      <c r="P7" s="68">
        <f t="shared" si="0"/>
        <v>1.9166611286517865E-2</v>
      </c>
      <c r="Q7" s="69">
        <f>VLOOKUP($A7,'Project List'!$A:$I,9,FALSE)</f>
        <v>2013</v>
      </c>
      <c r="S7" s="62" t="s">
        <v>4104</v>
      </c>
    </row>
    <row r="8" spans="1:19">
      <c r="A8" s="63" t="s">
        <v>2764</v>
      </c>
      <c r="B8" s="63" t="s">
        <v>4132</v>
      </c>
      <c r="C8" s="62" t="str">
        <f>VLOOKUP($A8,'Project List'!$A:$I,2,FALSE)</f>
        <v>Breckenridge</v>
      </c>
      <c r="D8" s="62" t="str">
        <f>VLOOKUP($A8,'Project List'!$A:$I,3,FALSE)</f>
        <v>CO</v>
      </c>
      <c r="E8" s="62" t="str">
        <f>VLOOKUP($A8,'Project List'!$A:$I,4,FALSE)</f>
        <v>Public Service Co of Colorado</v>
      </c>
      <c r="F8" s="62" t="str">
        <f>VLOOKUP($A8,'Project List'!$A:$I,5,FALSE)</f>
        <v>Investor Owned</v>
      </c>
      <c r="G8" s="62" t="str">
        <f>VLOOKUP($A8,'Project List'!$A:$I,6,FALSE)</f>
        <v>Clean Energy Collective</v>
      </c>
      <c r="H8" s="63">
        <v>6</v>
      </c>
      <c r="I8" s="63" t="s">
        <v>4100</v>
      </c>
      <c r="J8" s="101">
        <v>25207</v>
      </c>
      <c r="K8" s="101">
        <v>509701</v>
      </c>
      <c r="L8" s="65">
        <f t="shared" si="1"/>
        <v>4.945448409950147E-2</v>
      </c>
      <c r="M8" s="66" t="s">
        <v>4103</v>
      </c>
      <c r="N8" s="67">
        <f>VLOOKUP($A8,'Project List'!$A:$I,7,FALSE)</f>
        <v>0.38304999999999995</v>
      </c>
      <c r="O8" s="67">
        <f>VLOOKUP($A8,'Project List'!$A:$I,8,FALSE)</f>
        <v>383.04999999999995</v>
      </c>
      <c r="P8" s="68">
        <f t="shared" si="0"/>
        <v>1.8943540134314034E-2</v>
      </c>
      <c r="Q8" s="69">
        <f>VLOOKUP($A8,'Project List'!$A:$I,9,FALSE)</f>
        <v>2013</v>
      </c>
      <c r="S8" s="62" t="s">
        <v>4104</v>
      </c>
    </row>
    <row r="9" spans="1:19">
      <c r="A9" s="63" t="s">
        <v>2765</v>
      </c>
      <c r="B9" s="63" t="s">
        <v>4133</v>
      </c>
      <c r="C9" s="62" t="str">
        <f>VLOOKUP($A9,'Project List'!$A:$I,2,FALSE)</f>
        <v>Breckenridge</v>
      </c>
      <c r="D9" s="62" t="str">
        <f>VLOOKUP($A9,'Project List'!$A:$I,3,FALSE)</f>
        <v>CO</v>
      </c>
      <c r="E9" s="62" t="str">
        <f>VLOOKUP($A9,'Project List'!$A:$I,4,FALSE)</f>
        <v>Public Service Co of Colorado</v>
      </c>
      <c r="F9" s="62" t="str">
        <f>VLOOKUP($A9,'Project List'!$A:$I,5,FALSE)</f>
        <v>Investor Owned</v>
      </c>
      <c r="G9" s="62" t="str">
        <f>VLOOKUP($A9,'Project List'!$A:$I,6,FALSE)</f>
        <v>Clean Energy Collective</v>
      </c>
      <c r="H9" s="63">
        <v>6</v>
      </c>
      <c r="I9" s="63" t="s">
        <v>4100</v>
      </c>
      <c r="J9" s="101">
        <v>37193</v>
      </c>
      <c r="K9" s="101">
        <v>743168</v>
      </c>
      <c r="L9" s="65">
        <f t="shared" si="1"/>
        <v>5.0046557440578711E-2</v>
      </c>
      <c r="M9" s="66" t="s">
        <v>4103</v>
      </c>
      <c r="N9" s="67">
        <f>VLOOKUP($A9,'Project List'!$A:$I,7,FALSE)</f>
        <v>0.38424230769230772</v>
      </c>
      <c r="O9" s="67">
        <f>VLOOKUP($A9,'Project List'!$A:$I,8,FALSE)</f>
        <v>384.24230769230769</v>
      </c>
      <c r="P9" s="68">
        <f t="shared" si="0"/>
        <v>1.9230004723023598E-2</v>
      </c>
      <c r="Q9" s="69">
        <f>VLOOKUP($A9,'Project List'!$A:$I,9,FALSE)</f>
        <v>2013</v>
      </c>
      <c r="S9" s="62" t="s">
        <v>4104</v>
      </c>
    </row>
    <row r="10" spans="1:19">
      <c r="A10" s="63" t="s">
        <v>2763</v>
      </c>
      <c r="B10" s="63" t="s">
        <v>4139</v>
      </c>
      <c r="C10" s="62" t="str">
        <f>VLOOKUP($A10,'Project List'!$A:$I,2,FALSE)</f>
        <v>Boulder</v>
      </c>
      <c r="D10" s="62" t="str">
        <f>VLOOKUP($A10,'Project List'!$A:$I,3,FALSE)</f>
        <v>CO</v>
      </c>
      <c r="E10" s="62" t="str">
        <f>VLOOKUP($A10,'Project List'!$A:$I,4,FALSE)</f>
        <v>Public Service Co of Colorado</v>
      </c>
      <c r="F10" s="62" t="str">
        <f>VLOOKUP($A10,'Project List'!$A:$I,5,FALSE)</f>
        <v>Investor Owned</v>
      </c>
      <c r="G10" s="62" t="str">
        <f>VLOOKUP($A10,'Project List'!$A:$I,6,FALSE)</f>
        <v>Clean Energy Collective</v>
      </c>
      <c r="H10" s="63">
        <v>7</v>
      </c>
      <c r="I10" s="63" t="s">
        <v>4100</v>
      </c>
      <c r="J10" s="101">
        <v>6909</v>
      </c>
      <c r="K10" s="101">
        <v>143222</v>
      </c>
      <c r="L10" s="65">
        <f t="shared" si="1"/>
        <v>4.8239795562134306E-2</v>
      </c>
      <c r="M10" s="66" t="s">
        <v>4103</v>
      </c>
      <c r="N10" s="67">
        <f>VLOOKUP($A10,'Project List'!$A:$I,7,FALSE)</f>
        <v>0.38188846153846151</v>
      </c>
      <c r="O10" s="67">
        <f>VLOOKUP($A10,'Project List'!$A:$I,8,FALSE)</f>
        <v>381.88846153846151</v>
      </c>
      <c r="P10" s="68">
        <f t="shared" si="0"/>
        <v>1.8422221312153372E-2</v>
      </c>
      <c r="Q10" s="69">
        <f>VLOOKUP($A10,'Project List'!$A:$I,9,FALSE)</f>
        <v>2013</v>
      </c>
      <c r="S10" s="62" t="s">
        <v>4104</v>
      </c>
    </row>
    <row r="11" spans="1:19">
      <c r="A11" s="63" t="s">
        <v>2770</v>
      </c>
      <c r="B11" s="63" t="s">
        <v>4105</v>
      </c>
      <c r="C11" s="62" t="str">
        <f>VLOOKUP($A11,'Project List'!$A:$I,2,FALSE)</f>
        <v>Sterling</v>
      </c>
      <c r="D11" s="62" t="str">
        <f>VLOOKUP($A11,'Project List'!$A:$I,3,FALSE)</f>
        <v>CO</v>
      </c>
      <c r="E11" s="62" t="str">
        <f>VLOOKUP($A11,'Project List'!$A:$I,4,FALSE)</f>
        <v>Public Service Co of Colorado</v>
      </c>
      <c r="F11" s="62" t="str">
        <f>VLOOKUP($A11,'Project List'!$A:$I,5,FALSE)</f>
        <v>Investor Owned</v>
      </c>
      <c r="G11" s="62" t="str">
        <f>VLOOKUP($A11,'Project List'!$A:$I,6,FALSE)</f>
        <v>Fresh Air Energy</v>
      </c>
      <c r="H11" s="63">
        <v>1</v>
      </c>
      <c r="I11" s="63" t="s">
        <v>4100</v>
      </c>
      <c r="J11" s="101">
        <v>195114</v>
      </c>
      <c r="K11" s="101">
        <v>3902270</v>
      </c>
      <c r="L11" s="65">
        <f t="shared" si="1"/>
        <v>5.0000128130549652E-2</v>
      </c>
      <c r="M11" s="66" t="s">
        <v>4103</v>
      </c>
      <c r="N11" s="67">
        <f>VLOOKUP($A11,'Project List'!$A:$I,7,FALSE)</f>
        <v>1.5383076923076922</v>
      </c>
      <c r="O11" s="67">
        <f>VLOOKUP($A11,'Project List'!$A:$I,8,FALSE)</f>
        <v>1538.3076923076922</v>
      </c>
      <c r="P11" s="68">
        <f t="shared" si="0"/>
        <v>7.6915581719594756E-2</v>
      </c>
      <c r="Q11" s="69">
        <f>VLOOKUP($A11,'Project List'!$A:$I,9,FALSE)</f>
        <v>2014</v>
      </c>
      <c r="S11" s="62" t="s">
        <v>4104</v>
      </c>
    </row>
    <row r="12" spans="1:19">
      <c r="A12" s="63" t="s">
        <v>2762</v>
      </c>
      <c r="B12" s="63" t="s">
        <v>4112</v>
      </c>
      <c r="C12" s="62" t="str">
        <f>VLOOKUP($A12,'Project List'!$A:$I,2,FALSE)</f>
        <v>Golden</v>
      </c>
      <c r="D12" s="62" t="str">
        <f>VLOOKUP($A12,'Project List'!$A:$I,3,FALSE)</f>
        <v>CO</v>
      </c>
      <c r="E12" s="62" t="str">
        <f>VLOOKUP($A12,'Project List'!$A:$I,4,FALSE)</f>
        <v>Public Service Co of Colorado</v>
      </c>
      <c r="F12" s="62" t="str">
        <f>VLOOKUP($A12,'Project List'!$A:$I,5,FALSE)</f>
        <v>Investor Owned</v>
      </c>
      <c r="G12" s="62" t="str">
        <f>VLOOKUP($A12,'Project List'!$A:$I,6,FALSE)</f>
        <v>Clean Energy Collective</v>
      </c>
      <c r="H12" s="63">
        <v>2</v>
      </c>
      <c r="I12" s="63" t="s">
        <v>4100</v>
      </c>
      <c r="J12" s="101">
        <v>8485</v>
      </c>
      <c r="K12" s="101">
        <v>168274</v>
      </c>
      <c r="L12" s="65">
        <f t="shared" si="1"/>
        <v>5.0423713705028704E-2</v>
      </c>
      <c r="M12" s="66" t="s">
        <v>4103</v>
      </c>
      <c r="N12" s="67">
        <f>VLOOKUP($A12,'Project List'!$A:$I,7,FALSE)</f>
        <v>8.8576923076923081E-2</v>
      </c>
      <c r="O12" s="67">
        <f>VLOOKUP($A12,'Project List'!$A:$I,8,FALSE)</f>
        <v>88.57692307692308</v>
      </c>
      <c r="P12" s="68">
        <f t="shared" si="0"/>
        <v>4.4663774101031195E-3</v>
      </c>
      <c r="Q12" s="69">
        <f>VLOOKUP($A12,'Project List'!$A:$I,9,FALSE)</f>
        <v>2014</v>
      </c>
      <c r="S12" s="62" t="s">
        <v>4104</v>
      </c>
    </row>
    <row r="13" spans="1:19">
      <c r="A13" s="63" t="s">
        <v>2772</v>
      </c>
      <c r="B13" s="63" t="s">
        <v>4114</v>
      </c>
      <c r="C13" s="62" t="str">
        <f>VLOOKUP($A13,'Project List'!$A:$I,2,FALSE)</f>
        <v>Grand Junction</v>
      </c>
      <c r="D13" s="62" t="str">
        <f>VLOOKUP($A13,'Project List'!$A:$I,3,FALSE)</f>
        <v>CO</v>
      </c>
      <c r="E13" s="62" t="str">
        <f>VLOOKUP($A13,'Project List'!$A:$I,4,FALSE)</f>
        <v>Public Service Co of Colorado</v>
      </c>
      <c r="F13" s="62" t="str">
        <f>VLOOKUP($A13,'Project List'!$A:$I,5,FALSE)</f>
        <v>Investor Owned</v>
      </c>
      <c r="G13" s="62" t="str">
        <f>VLOOKUP($A13,'Project List'!$A:$I,6,FALSE)</f>
        <v>Fresh Air Energy</v>
      </c>
      <c r="H13" s="63">
        <v>2</v>
      </c>
      <c r="I13" s="63" t="s">
        <v>4100</v>
      </c>
      <c r="J13" s="101">
        <v>172382</v>
      </c>
      <c r="K13" s="101">
        <v>3447843</v>
      </c>
      <c r="L13" s="65">
        <f t="shared" si="1"/>
        <v>4.9997056130456054E-2</v>
      </c>
      <c r="M13" s="66" t="s">
        <v>4103</v>
      </c>
      <c r="N13" s="67">
        <f>VLOOKUP($A13,'Project List'!$A:$I,7,FALSE)</f>
        <v>1.5383076923076922</v>
      </c>
      <c r="O13" s="67">
        <f>VLOOKUP($A13,'Project List'!$A:$I,8,FALSE)</f>
        <v>1538.3076923076922</v>
      </c>
      <c r="P13" s="68">
        <f t="shared" si="0"/>
        <v>7.691085603822001E-2</v>
      </c>
      <c r="Q13" s="69">
        <f>VLOOKUP($A13,'Project List'!$A:$I,9,FALSE)</f>
        <v>2014</v>
      </c>
      <c r="S13" s="62" t="s">
        <v>4104</v>
      </c>
    </row>
    <row r="14" spans="1:19">
      <c r="A14" s="63" t="s">
        <v>2771</v>
      </c>
      <c r="B14" s="63" t="s">
        <v>4116</v>
      </c>
      <c r="C14" s="62" t="str">
        <f>VLOOKUP($A14,'Project List'!$A:$I,2,FALSE)</f>
        <v>Golden</v>
      </c>
      <c r="D14" s="62" t="str">
        <f>VLOOKUP($A14,'Project List'!$A:$I,3,FALSE)</f>
        <v>CO</v>
      </c>
      <c r="E14" s="62" t="str">
        <f>VLOOKUP($A14,'Project List'!$A:$I,4,FALSE)</f>
        <v>Public Service Co of Colorado</v>
      </c>
      <c r="F14" s="62" t="str">
        <f>VLOOKUP($A14,'Project List'!$A:$I,5,FALSE)</f>
        <v>Investor Owned</v>
      </c>
      <c r="G14" s="62" t="str">
        <f>VLOOKUP($A14,'Project List'!$A:$I,6,FALSE)</f>
        <v>Clean Energy Collective</v>
      </c>
      <c r="H14" s="63">
        <v>3</v>
      </c>
      <c r="I14" s="63" t="s">
        <v>4100</v>
      </c>
      <c r="J14" s="101">
        <v>2971</v>
      </c>
      <c r="K14" s="101">
        <v>234367</v>
      </c>
      <c r="L14" s="65">
        <f t="shared" si="1"/>
        <v>1.2676699364671647E-2</v>
      </c>
      <c r="M14" s="66" t="s">
        <v>4103</v>
      </c>
      <c r="N14" s="67">
        <f>VLOOKUP($A14,'Project List'!$A:$I,7,FALSE)</f>
        <v>0.43782307692307687</v>
      </c>
      <c r="O14" s="67">
        <f>VLOOKUP($A14,'Project List'!$A:$I,8,FALSE)</f>
        <v>437.82307692307688</v>
      </c>
      <c r="P14" s="68">
        <f t="shared" si="0"/>
        <v>5.550151521069354E-3</v>
      </c>
      <c r="Q14" s="69">
        <f>VLOOKUP($A14,'Project List'!$A:$I,9,FALSE)</f>
        <v>2014</v>
      </c>
      <c r="S14" s="62" t="s">
        <v>4104</v>
      </c>
    </row>
    <row r="15" spans="1:19">
      <c r="A15" s="63" t="s">
        <v>2760</v>
      </c>
      <c r="B15" s="63" t="s">
        <v>4153</v>
      </c>
      <c r="C15" s="62" t="str">
        <f>VLOOKUP($A15,'Project List'!$A:$I,2,FALSE)</f>
        <v>Denver</v>
      </c>
      <c r="D15" s="62" t="str">
        <f>VLOOKUP($A15,'Project List'!$A:$I,3,FALSE)</f>
        <v>CO</v>
      </c>
      <c r="E15" s="62" t="str">
        <f>VLOOKUP($A15,'Project List'!$A:$I,4,FALSE)</f>
        <v>Public Service Co of Colorado</v>
      </c>
      <c r="F15" s="62" t="str">
        <f>VLOOKUP($A15,'Project List'!$A:$I,5,FALSE)</f>
        <v>Investor Owned</v>
      </c>
      <c r="G15" s="62" t="str">
        <f>VLOOKUP($A15,'Project List'!$A:$I,6,FALSE)</f>
        <v>Clean Energy Collective</v>
      </c>
      <c r="H15" s="63">
        <v>8</v>
      </c>
      <c r="I15" s="63" t="s">
        <v>4100</v>
      </c>
      <c r="J15" s="101">
        <v>41678</v>
      </c>
      <c r="K15" s="101">
        <v>821237</v>
      </c>
      <c r="L15" s="65">
        <f t="shared" si="1"/>
        <v>5.0750270628332622E-2</v>
      </c>
      <c r="M15" s="66" t="s">
        <v>4103</v>
      </c>
      <c r="N15" s="67">
        <f>VLOOKUP($A15,'Project List'!$A:$I,7,FALSE)</f>
        <v>0.38397692307692305</v>
      </c>
      <c r="O15" s="67">
        <f>VLOOKUP($A15,'Project List'!$A:$I,8,FALSE)</f>
        <v>383.97692307692307</v>
      </c>
      <c r="P15" s="68">
        <f t="shared" si="0"/>
        <v>1.9486932761188302E-2</v>
      </c>
      <c r="Q15" s="69">
        <f>VLOOKUP($A15,'Project List'!$A:$I,9,FALSE)</f>
        <v>2014</v>
      </c>
      <c r="S15" s="62" t="s">
        <v>4104</v>
      </c>
    </row>
    <row r="16" spans="1:19">
      <c r="A16" s="63" t="s">
        <v>2777</v>
      </c>
      <c r="B16" s="63" t="s">
        <v>4156</v>
      </c>
      <c r="C16" s="62" t="str">
        <f>VLOOKUP($A16,'Project List'!$A:$I,2,FALSE)</f>
        <v>Denver</v>
      </c>
      <c r="D16" s="62" t="str">
        <f>VLOOKUP($A16,'Project List'!$A:$I,3,FALSE)</f>
        <v>CO</v>
      </c>
      <c r="E16" s="62" t="str">
        <f>VLOOKUP($A16,'Project List'!$A:$I,4,FALSE)</f>
        <v>Public Service Co of Colorado</v>
      </c>
      <c r="F16" s="62" t="str">
        <f>VLOOKUP($A16,'Project List'!$A:$I,5,FALSE)</f>
        <v>Investor Owned</v>
      </c>
      <c r="G16" s="62" t="str">
        <f>VLOOKUP($A16,'Project List'!$A:$I,6,FALSE)</f>
        <v>Clean Energy Collective</v>
      </c>
      <c r="H16" s="63">
        <v>8</v>
      </c>
      <c r="I16" s="63" t="s">
        <v>4100</v>
      </c>
      <c r="J16" s="101">
        <v>36583</v>
      </c>
      <c r="K16" s="101">
        <v>716699</v>
      </c>
      <c r="L16" s="65">
        <f t="shared" si="1"/>
        <v>5.1043743607846533E-2</v>
      </c>
      <c r="M16" s="66" t="s">
        <v>4103</v>
      </c>
      <c r="N16" s="67">
        <f>VLOOKUP($A16,'Project List'!$A:$I,7,FALSE)</f>
        <v>0.38257692307692309</v>
      </c>
      <c r="O16" s="67">
        <f>VLOOKUP($A16,'Project List'!$A:$I,8,FALSE)</f>
        <v>382.57692307692309</v>
      </c>
      <c r="P16" s="68">
        <f t="shared" si="0"/>
        <v>1.9528158371817289E-2</v>
      </c>
      <c r="Q16" s="69">
        <f>VLOOKUP($A16,'Project List'!$A:$I,9,FALSE)</f>
        <v>2014</v>
      </c>
      <c r="S16" s="62" t="s">
        <v>4104</v>
      </c>
    </row>
    <row r="17" spans="1:19">
      <c r="A17" s="63" t="s">
        <v>2781</v>
      </c>
      <c r="B17" s="63" t="s">
        <v>4178</v>
      </c>
      <c r="C17" s="62" t="str">
        <f>VLOOKUP($A17,'Project List'!$A:$I,2,FALSE)</f>
        <v>Antonito</v>
      </c>
      <c r="D17" s="62" t="str">
        <f>VLOOKUP($A17,'Project List'!$A:$I,3,FALSE)</f>
        <v>CO</v>
      </c>
      <c r="E17" s="62" t="str">
        <f>VLOOKUP($A17,'Project List'!$A:$I,4,FALSE)</f>
        <v>Public Service Co of Colorado</v>
      </c>
      <c r="F17" s="62" t="str">
        <f>VLOOKUP($A17,'Project List'!$A:$I,5,FALSE)</f>
        <v>Investor Owned</v>
      </c>
      <c r="G17" s="62" t="str">
        <f>VLOOKUP($A17,'Project List'!$A:$I,6,FALSE)</f>
        <v>Community Energy Solar</v>
      </c>
      <c r="H17" s="63">
        <v>15</v>
      </c>
      <c r="I17" s="63" t="s">
        <v>4100</v>
      </c>
      <c r="J17" s="101">
        <v>54003</v>
      </c>
      <c r="K17" s="101">
        <v>1050203</v>
      </c>
      <c r="L17" s="65">
        <f t="shared" si="1"/>
        <v>5.1421487083925681E-2</v>
      </c>
      <c r="M17" s="66" t="s">
        <v>4103</v>
      </c>
      <c r="N17" s="67">
        <f>VLOOKUP($A17,'Project List'!$A:$I,7,FALSE)</f>
        <v>0.38461538461538458</v>
      </c>
      <c r="O17" s="67">
        <f>VLOOKUP($A17,'Project List'!$A:$I,8,FALSE)</f>
        <v>384.61538461538458</v>
      </c>
      <c r="P17" s="68">
        <f t="shared" si="0"/>
        <v>1.9777495032279106E-2</v>
      </c>
      <c r="Q17" s="69">
        <f>VLOOKUP($A17,'Project List'!$A:$I,9,FALSE)</f>
        <v>2014</v>
      </c>
      <c r="S17" s="62" t="s">
        <v>4104</v>
      </c>
    </row>
    <row r="18" spans="1:19">
      <c r="A18" s="63" t="s">
        <v>2779</v>
      </c>
      <c r="B18" s="63" t="s">
        <v>4117</v>
      </c>
      <c r="C18" s="62" t="str">
        <f>VLOOKUP($A18,'Project List'!$A:$I,2,FALSE)</f>
        <v>Leadville</v>
      </c>
      <c r="D18" s="62" t="str">
        <f>VLOOKUP($A18,'Project List'!$A:$I,3,FALSE)</f>
        <v>CO</v>
      </c>
      <c r="E18" s="62" t="str">
        <f>VLOOKUP($A18,'Project List'!$A:$I,4,FALSE)</f>
        <v>Public Service Co of Colorado</v>
      </c>
      <c r="F18" s="62" t="str">
        <f>VLOOKUP($A18,'Project List'!$A:$I,5,FALSE)</f>
        <v>Investor Owned</v>
      </c>
      <c r="G18" s="62" t="str">
        <f>VLOOKUP($A18,'Project List'!$A:$I,6,FALSE)</f>
        <v>Clean Energy Collective</v>
      </c>
      <c r="H18" s="63">
        <v>3</v>
      </c>
      <c r="I18" s="63" t="s">
        <v>4100</v>
      </c>
      <c r="J18" s="101">
        <v>17297</v>
      </c>
      <c r="K18" s="101">
        <v>399290</v>
      </c>
      <c r="L18" s="65">
        <f t="shared" si="1"/>
        <v>4.3319391920659173E-2</v>
      </c>
      <c r="M18" s="66" t="s">
        <v>4103</v>
      </c>
      <c r="N18" s="67">
        <f>VLOOKUP($A18,'Project List'!$A:$I,7,FALSE)</f>
        <v>0.3845384615384615</v>
      </c>
      <c r="O18" s="67">
        <f>VLOOKUP($A18,'Project List'!$A:$I,8,FALSE)</f>
        <v>384.53846153846149</v>
      </c>
      <c r="P18" s="68">
        <f t="shared" si="0"/>
        <v>1.6657972323951938E-2</v>
      </c>
      <c r="Q18" s="69">
        <f>VLOOKUP($A18,'Project List'!$A:$I,9,FALSE)</f>
        <v>2015</v>
      </c>
      <c r="S18" s="62" t="s">
        <v>4104</v>
      </c>
    </row>
    <row r="19" spans="1:19">
      <c r="A19" s="63" t="s">
        <v>3586</v>
      </c>
      <c r="B19" s="63" t="s">
        <v>4130</v>
      </c>
      <c r="C19" s="62" t="str">
        <f>VLOOKUP($A19,'Project List'!$A:$I,2,FALSE)</f>
        <v>Boulder</v>
      </c>
      <c r="D19" s="62" t="str">
        <f>VLOOKUP($A19,'Project List'!$A:$I,3,FALSE)</f>
        <v>CO</v>
      </c>
      <c r="E19" s="62" t="str">
        <f>VLOOKUP($A19,'Project List'!$A:$I,4,FALSE)</f>
        <v>Public Service Co of Colorado</v>
      </c>
      <c r="F19" s="62" t="str">
        <f>VLOOKUP($A19,'Project List'!$A:$I,5,FALSE)</f>
        <v>Investor Owned</v>
      </c>
      <c r="G19" s="62" t="str">
        <f>VLOOKUP($A19,'Project List'!$A:$I,6,FALSE)</f>
        <v>GRID Alternatives</v>
      </c>
      <c r="H19" s="63">
        <v>5</v>
      </c>
      <c r="I19" s="63">
        <v>5</v>
      </c>
      <c r="J19" s="101">
        <v>906203</v>
      </c>
      <c r="K19" s="101">
        <v>906202</v>
      </c>
      <c r="L19" s="65">
        <f t="shared" si="1"/>
        <v>1.0000011035067238</v>
      </c>
      <c r="M19" s="66" t="s">
        <v>4103</v>
      </c>
      <c r="N19" s="67">
        <f>VLOOKUP($A19,'Project List'!$A:$I,7,FALSE)</f>
        <v>0.48332307692307697</v>
      </c>
      <c r="O19" s="67">
        <f>VLOOKUP($A19,'Project List'!$A:$I,8,FALSE)</f>
        <v>483.32307692307694</v>
      </c>
      <c r="P19" s="68">
        <f t="shared" si="0"/>
        <v>0.48332361027334209</v>
      </c>
      <c r="Q19" s="69">
        <f>VLOOKUP($A19,'Project List'!$A:$I,9,FALSE)</f>
        <v>2020</v>
      </c>
      <c r="S19" s="62" t="s">
        <v>4104</v>
      </c>
    </row>
    <row r="20" spans="1:19">
      <c r="A20" s="63" t="s">
        <v>2768</v>
      </c>
      <c r="B20" s="63" t="s">
        <v>4140</v>
      </c>
      <c r="C20" s="62" t="str">
        <f>VLOOKUP($A20,'Project List'!$A:$I,2,FALSE)</f>
        <v>Aurora</v>
      </c>
      <c r="D20" s="62" t="str">
        <f>VLOOKUP($A20,'Project List'!$A:$I,3,FALSE)</f>
        <v>CO</v>
      </c>
      <c r="E20" s="62" t="str">
        <f>VLOOKUP($A20,'Project List'!$A:$I,4,FALSE)</f>
        <v>Public Service Co of Colorado</v>
      </c>
      <c r="F20" s="62" t="str">
        <f>VLOOKUP($A20,'Project List'!$A:$I,5,FALSE)</f>
        <v>Investor Owned</v>
      </c>
      <c r="G20" s="62" t="str">
        <f>VLOOKUP($A20,'Project List'!$A:$I,6,FALSE)</f>
        <v>Clean Energy Collective</v>
      </c>
      <c r="H20" s="63">
        <v>7</v>
      </c>
      <c r="I20" s="63" t="s">
        <v>4100</v>
      </c>
      <c r="J20" s="101">
        <v>31491</v>
      </c>
      <c r="K20" s="101">
        <v>605785</v>
      </c>
      <c r="L20" s="65">
        <f t="shared" si="1"/>
        <v>5.1983789628333485E-2</v>
      </c>
      <c r="M20" s="66" t="s">
        <v>4103</v>
      </c>
      <c r="N20" s="67">
        <f>VLOOKUP($A20,'Project List'!$A:$I,7,FALSE)</f>
        <v>0.38461538461538458</v>
      </c>
      <c r="O20" s="67">
        <f>VLOOKUP($A20,'Project List'!$A:$I,8,FALSE)</f>
        <v>384.61538461538458</v>
      </c>
      <c r="P20" s="68">
        <f t="shared" si="0"/>
        <v>1.9993765241666722E-2</v>
      </c>
      <c r="Q20" s="69">
        <f>VLOOKUP($A20,'Project List'!$A:$I,9,FALSE)</f>
        <v>2015</v>
      </c>
      <c r="S20" s="62" t="s">
        <v>4104</v>
      </c>
    </row>
    <row r="21" spans="1:19">
      <c r="A21" s="63" t="s">
        <v>2775</v>
      </c>
      <c r="B21" s="63" t="s">
        <v>4141</v>
      </c>
      <c r="C21" s="62" t="str">
        <f>VLOOKUP($A21,'Project List'!$A:$I,2,FALSE)</f>
        <v>Denver</v>
      </c>
      <c r="D21" s="62" t="str">
        <f>VLOOKUP($A21,'Project List'!$A:$I,3,FALSE)</f>
        <v>CO</v>
      </c>
      <c r="E21" s="62" t="str">
        <f>VLOOKUP($A21,'Project List'!$A:$I,4,FALSE)</f>
        <v>Public Service Co of Colorado</v>
      </c>
      <c r="F21" s="62" t="str">
        <f>VLOOKUP($A21,'Project List'!$A:$I,5,FALSE)</f>
        <v>Investor Owned</v>
      </c>
      <c r="G21" s="62" t="str">
        <f>VLOOKUP($A21,'Project List'!$A:$I,6,FALSE)</f>
        <v>SunShare</v>
      </c>
      <c r="H21" s="63">
        <v>7</v>
      </c>
      <c r="I21" s="63" t="s">
        <v>4100</v>
      </c>
      <c r="J21" s="101">
        <v>40041</v>
      </c>
      <c r="K21" s="101">
        <v>823200</v>
      </c>
      <c r="L21" s="65">
        <f t="shared" si="1"/>
        <v>4.8640670553935859E-2</v>
      </c>
      <c r="M21" s="66" t="s">
        <v>4103</v>
      </c>
      <c r="N21" s="67">
        <f>VLOOKUP($A21,'Project List'!$A:$I,7,FALSE)</f>
        <v>0.38415384615384612</v>
      </c>
      <c r="O21" s="67">
        <f>VLOOKUP($A21,'Project List'!$A:$I,8,FALSE)</f>
        <v>384.15384615384613</v>
      </c>
      <c r="P21" s="68">
        <f t="shared" si="0"/>
        <v>1.868550067279659E-2</v>
      </c>
      <c r="Q21" s="69">
        <f>VLOOKUP($A21,'Project List'!$A:$I,9,FALSE)</f>
        <v>2015</v>
      </c>
      <c r="S21" s="62" t="s">
        <v>4104</v>
      </c>
    </row>
    <row r="22" spans="1:19">
      <c r="A22" s="63" t="s">
        <v>2780</v>
      </c>
      <c r="B22" s="63" t="s">
        <v>4142</v>
      </c>
      <c r="C22" s="62" t="str">
        <f>VLOOKUP($A22,'Project List'!$A:$I,2,FALSE)</f>
        <v>Watkins</v>
      </c>
      <c r="D22" s="62" t="str">
        <f>VLOOKUP($A22,'Project List'!$A:$I,3,FALSE)</f>
        <v>CO</v>
      </c>
      <c r="E22" s="62" t="str">
        <f>VLOOKUP($A22,'Project List'!$A:$I,4,FALSE)</f>
        <v>Public Service Co of Colorado</v>
      </c>
      <c r="F22" s="62" t="str">
        <f>VLOOKUP($A22,'Project List'!$A:$I,5,FALSE)</f>
        <v>Investor Owned</v>
      </c>
      <c r="G22" s="62" t="str">
        <f>VLOOKUP($A22,'Project List'!$A:$I,6,FALSE)</f>
        <v>SunShare</v>
      </c>
      <c r="H22" s="63">
        <v>7</v>
      </c>
      <c r="I22" s="63" t="s">
        <v>4100</v>
      </c>
      <c r="J22" s="101">
        <v>71319</v>
      </c>
      <c r="K22" s="101">
        <v>885101</v>
      </c>
      <c r="L22" s="65">
        <f t="shared" si="1"/>
        <v>8.057724485680165E-2</v>
      </c>
      <c r="M22" s="66" t="s">
        <v>4103</v>
      </c>
      <c r="N22" s="67">
        <f>VLOOKUP($A22,'Project List'!$A:$I,7,FALSE)</f>
        <v>0.38246153846153846</v>
      </c>
      <c r="O22" s="67">
        <f>VLOOKUP($A22,'Project List'!$A:$I,8,FALSE)</f>
        <v>382.46153846153845</v>
      </c>
      <c r="P22" s="68">
        <f t="shared" si="0"/>
        <v>3.0817697032924446E-2</v>
      </c>
      <c r="Q22" s="69">
        <f>VLOOKUP($A22,'Project List'!$A:$I,9,FALSE)</f>
        <v>2015</v>
      </c>
      <c r="S22" s="62" t="s">
        <v>4104</v>
      </c>
    </row>
    <row r="23" spans="1:19">
      <c r="A23" s="63" t="s">
        <v>2773</v>
      </c>
      <c r="B23" s="63" t="s">
        <v>4154</v>
      </c>
      <c r="C23" s="62" t="str">
        <f>VLOOKUP($A23,'Project List'!$A:$I,2,FALSE)</f>
        <v>Watkins</v>
      </c>
      <c r="D23" s="62" t="str">
        <f>VLOOKUP($A23,'Project List'!$A:$I,3,FALSE)</f>
        <v>CO</v>
      </c>
      <c r="E23" s="62" t="str">
        <f>VLOOKUP($A23,'Project List'!$A:$I,4,FALSE)</f>
        <v>Public Service Co of Colorado</v>
      </c>
      <c r="F23" s="62" t="str">
        <f>VLOOKUP($A23,'Project List'!$A:$I,5,FALSE)</f>
        <v>Investor Owned</v>
      </c>
      <c r="G23" s="62" t="str">
        <f>VLOOKUP($A23,'Project List'!$A:$I,6,FALSE)</f>
        <v>SunShare</v>
      </c>
      <c r="H23" s="63">
        <v>8</v>
      </c>
      <c r="I23" s="63" t="s">
        <v>4100</v>
      </c>
      <c r="J23" s="101">
        <v>41621</v>
      </c>
      <c r="K23" s="101">
        <v>862508</v>
      </c>
      <c r="L23" s="65">
        <f t="shared" si="1"/>
        <v>4.825578429417466E-2</v>
      </c>
      <c r="M23" s="66" t="s">
        <v>4103</v>
      </c>
      <c r="N23" s="67">
        <f>VLOOKUP($A23,'Project List'!$A:$I,7,FALSE)</f>
        <v>0.38407692307692309</v>
      </c>
      <c r="O23" s="67">
        <f>VLOOKUP($A23,'Project List'!$A:$I,8,FALSE)</f>
        <v>384.07692307692309</v>
      </c>
      <c r="P23" s="68">
        <f t="shared" si="0"/>
        <v>1.8533933152370313E-2</v>
      </c>
      <c r="Q23" s="69">
        <f>VLOOKUP($A23,'Project List'!$A:$I,9,FALSE)</f>
        <v>2015</v>
      </c>
      <c r="S23" s="62" t="s">
        <v>4104</v>
      </c>
    </row>
    <row r="24" spans="1:19">
      <c r="A24" s="63" t="s">
        <v>2776</v>
      </c>
      <c r="B24" s="63" t="s">
        <v>4155</v>
      </c>
      <c r="C24" s="62" t="str">
        <f>VLOOKUP($A24,'Project List'!$A:$I,2,FALSE)</f>
        <v>Waktins</v>
      </c>
      <c r="D24" s="62" t="str">
        <f>VLOOKUP($A24,'Project List'!$A:$I,3,FALSE)</f>
        <v>CO</v>
      </c>
      <c r="E24" s="62" t="str">
        <f>VLOOKUP($A24,'Project List'!$A:$I,4,FALSE)</f>
        <v>Public Service Co of Colorado</v>
      </c>
      <c r="F24" s="62" t="str">
        <f>VLOOKUP($A24,'Project List'!$A:$I,5,FALSE)</f>
        <v>Investor Owned</v>
      </c>
      <c r="G24" s="62" t="str">
        <f>VLOOKUP($A24,'Project List'!$A:$I,6,FALSE)</f>
        <v>SunShare</v>
      </c>
      <c r="H24" s="63">
        <v>8</v>
      </c>
      <c r="I24" s="63" t="s">
        <v>4100</v>
      </c>
      <c r="J24" s="101">
        <v>394100</v>
      </c>
      <c r="K24" s="101">
        <v>891592</v>
      </c>
      <c r="L24" s="65">
        <f t="shared" si="1"/>
        <v>0.4420183222819406</v>
      </c>
      <c r="M24" s="66" t="s">
        <v>4103</v>
      </c>
      <c r="N24" s="67">
        <f>VLOOKUP($A24,'Project List'!$A:$I,7,FALSE)</f>
        <v>0.38246153846153846</v>
      </c>
      <c r="O24" s="67">
        <f>VLOOKUP($A24,'Project List'!$A:$I,8,FALSE)</f>
        <v>382.46153846153845</v>
      </c>
      <c r="P24" s="68">
        <f t="shared" si="0"/>
        <v>0.16905500756813913</v>
      </c>
      <c r="Q24" s="69">
        <f>VLOOKUP($A24,'Project List'!$A:$I,9,FALSE)</f>
        <v>2015</v>
      </c>
      <c r="S24" s="62" t="s">
        <v>4104</v>
      </c>
    </row>
    <row r="25" spans="1:19">
      <c r="A25" s="63" t="s">
        <v>2774</v>
      </c>
      <c r="B25" s="63" t="s">
        <v>4163</v>
      </c>
      <c r="C25" s="62" t="str">
        <f>VLOOKUP($A25,'Project List'!$A:$I,2,FALSE)</f>
        <v>Denver</v>
      </c>
      <c r="D25" s="62" t="str">
        <f>VLOOKUP($A25,'Project List'!$A:$I,3,FALSE)</f>
        <v>CO</v>
      </c>
      <c r="E25" s="62" t="str">
        <f>VLOOKUP($A25,'Project List'!$A:$I,4,FALSE)</f>
        <v>Public Service Co of Colorado</v>
      </c>
      <c r="F25" s="62" t="str">
        <f>VLOOKUP($A25,'Project List'!$A:$I,5,FALSE)</f>
        <v>Investor Owned</v>
      </c>
      <c r="G25" s="62" t="str">
        <f>VLOOKUP($A25,'Project List'!$A:$I,6,FALSE)</f>
        <v>SunShare</v>
      </c>
      <c r="H25" s="63">
        <v>9</v>
      </c>
      <c r="I25" s="63" t="s">
        <v>4100</v>
      </c>
      <c r="J25" s="101">
        <v>45051</v>
      </c>
      <c r="K25" s="101">
        <v>910649</v>
      </c>
      <c r="L25" s="65">
        <f t="shared" si="1"/>
        <v>4.9471311119871651E-2</v>
      </c>
      <c r="M25" s="66" t="s">
        <v>4103</v>
      </c>
      <c r="N25" s="67">
        <f>VLOOKUP($A25,'Project List'!$A:$I,7,FALSE)</f>
        <v>0.38415384615384612</v>
      </c>
      <c r="O25" s="67">
        <f>VLOOKUP($A25,'Project List'!$A:$I,8,FALSE)</f>
        <v>384.15384615384613</v>
      </c>
      <c r="P25" s="68">
        <f t="shared" si="0"/>
        <v>1.9004594440972231E-2</v>
      </c>
      <c r="Q25" s="69">
        <f>VLOOKUP($A25,'Project List'!$A:$I,9,FALSE)</f>
        <v>2015</v>
      </c>
      <c r="S25" s="62" t="s">
        <v>4104</v>
      </c>
    </row>
    <row r="26" spans="1:19">
      <c r="A26" s="63" t="s">
        <v>2783</v>
      </c>
      <c r="B26" s="63" t="s">
        <v>4164</v>
      </c>
      <c r="C26" s="62" t="str">
        <f>VLOOKUP($A26,'Project List'!$A:$I,2,FALSE)</f>
        <v>Waktins</v>
      </c>
      <c r="D26" s="62" t="str">
        <f>VLOOKUP($A26,'Project List'!$A:$I,3,FALSE)</f>
        <v>CO</v>
      </c>
      <c r="E26" s="62" t="str">
        <f>VLOOKUP($A26,'Project List'!$A:$I,4,FALSE)</f>
        <v>Public Service Co of Colorado</v>
      </c>
      <c r="F26" s="62" t="str">
        <f>VLOOKUP($A26,'Project List'!$A:$I,5,FALSE)</f>
        <v>Investor Owned</v>
      </c>
      <c r="G26" s="62" t="str">
        <f>VLOOKUP($A26,'Project List'!$A:$I,6,FALSE)</f>
        <v>NRG</v>
      </c>
      <c r="H26" s="63">
        <v>9</v>
      </c>
      <c r="I26" s="63" t="s">
        <v>4100</v>
      </c>
      <c r="J26" s="101">
        <v>139294</v>
      </c>
      <c r="K26" s="101">
        <v>2784364</v>
      </c>
      <c r="L26" s="65">
        <f t="shared" si="1"/>
        <v>5.0027223452106119E-2</v>
      </c>
      <c r="M26" s="66" t="s">
        <v>4103</v>
      </c>
      <c r="N26" s="67">
        <f>VLOOKUP($A26,'Project List'!$A:$I,7,FALSE)</f>
        <v>1.1533846153846155</v>
      </c>
      <c r="O26" s="67">
        <f>VLOOKUP($A26,'Project List'!$A:$I,8,FALSE)</f>
        <v>1153.3846153846155</v>
      </c>
      <c r="P26" s="68">
        <f t="shared" si="0"/>
        <v>5.7700629880067633E-2</v>
      </c>
      <c r="Q26" s="69">
        <f>VLOOKUP($A26,'Project List'!$A:$I,9,FALSE)</f>
        <v>2015</v>
      </c>
      <c r="S26" s="62" t="s">
        <v>4104</v>
      </c>
    </row>
    <row r="27" spans="1:19">
      <c r="A27" s="63" t="s">
        <v>2784</v>
      </c>
      <c r="B27" s="63" t="s">
        <v>4181</v>
      </c>
      <c r="C27" s="62" t="str">
        <f>VLOOKUP($A27,'Project List'!$A:$I,2,FALSE)</f>
        <v>Watkins</v>
      </c>
      <c r="D27" s="62" t="str">
        <f>VLOOKUP($A27,'Project List'!$A:$I,3,FALSE)</f>
        <v>CO</v>
      </c>
      <c r="E27" s="62" t="str">
        <f>VLOOKUP($A27,'Project List'!$A:$I,4,FALSE)</f>
        <v>Public Service Co of Colorado</v>
      </c>
      <c r="F27" s="62" t="str">
        <f>VLOOKUP($A27,'Project List'!$A:$I,5,FALSE)</f>
        <v>Investor Owned</v>
      </c>
      <c r="G27" s="62" t="str">
        <f>VLOOKUP($A27,'Project List'!$A:$I,6,FALSE)</f>
        <v>NRG</v>
      </c>
      <c r="H27" s="63">
        <v>17</v>
      </c>
      <c r="I27" s="63" t="s">
        <v>4100</v>
      </c>
      <c r="J27" s="101">
        <v>132245</v>
      </c>
      <c r="K27" s="101">
        <v>2693093</v>
      </c>
      <c r="L27" s="65">
        <f t="shared" si="1"/>
        <v>4.9105248129195686E-2</v>
      </c>
      <c r="M27" s="66" t="s">
        <v>4103</v>
      </c>
      <c r="N27" s="67">
        <f>VLOOKUP($A27,'Project List'!$A:$I,7,FALSE)</f>
        <v>1.1508461538461539</v>
      </c>
      <c r="O27" s="67">
        <f>VLOOKUP($A27,'Project List'!$A:$I,8,FALSE)</f>
        <v>1150.8461538461538</v>
      </c>
      <c r="P27" s="68">
        <f t="shared" si="0"/>
        <v>5.6512585943145899E-2</v>
      </c>
      <c r="Q27" s="69">
        <f>VLOOKUP($A27,'Project List'!$A:$I,9,FALSE)</f>
        <v>2015</v>
      </c>
      <c r="S27" s="62" t="s">
        <v>4104</v>
      </c>
    </row>
    <row r="28" spans="1:19">
      <c r="A28" s="63" t="s">
        <v>2782</v>
      </c>
      <c r="B28" s="63" t="s">
        <v>4173</v>
      </c>
      <c r="C28" s="62" t="str">
        <f>VLOOKUP($A28,'Project List'!$A:$I,2,FALSE)</f>
        <v>Arvada</v>
      </c>
      <c r="D28" s="62" t="str">
        <f>VLOOKUP($A28,'Project List'!$A:$I,3,FALSE)</f>
        <v>CO</v>
      </c>
      <c r="E28" s="62" t="str">
        <f>VLOOKUP($A28,'Project List'!$A:$I,4,FALSE)</f>
        <v>Public Service Co of Colorado</v>
      </c>
      <c r="F28" s="62" t="str">
        <f>VLOOKUP($A28,'Project List'!$A:$I,5,FALSE)</f>
        <v>Investor Owned</v>
      </c>
      <c r="G28" s="62" t="str">
        <f>VLOOKUP($A28,'Project List'!$A:$I,6,FALSE)</f>
        <v>NRG</v>
      </c>
      <c r="H28" s="63">
        <v>14</v>
      </c>
      <c r="I28" s="63" t="s">
        <v>4100</v>
      </c>
      <c r="J28" s="101">
        <v>132319</v>
      </c>
      <c r="K28" s="101">
        <v>2597779</v>
      </c>
      <c r="L28" s="65">
        <f t="shared" si="1"/>
        <v>5.0935433691626578E-2</v>
      </c>
      <c r="M28" s="66" t="s">
        <v>4103</v>
      </c>
      <c r="N28" s="67">
        <f>VLOOKUP($A28,'Project List'!$A:$I,7,FALSE)</f>
        <v>1.151446153846154</v>
      </c>
      <c r="O28" s="67">
        <f>VLOOKUP($A28,'Project List'!$A:$I,8,FALSE)</f>
        <v>1151.4461538461539</v>
      </c>
      <c r="P28" s="68">
        <f t="shared" si="0"/>
        <v>5.8649409218709231E-2</v>
      </c>
      <c r="Q28" s="69">
        <f>VLOOKUP($A28,'Project List'!$A:$I,9,FALSE)</f>
        <v>2016</v>
      </c>
      <c r="S28" s="62" t="s">
        <v>4104</v>
      </c>
    </row>
    <row r="29" spans="1:19">
      <c r="A29" s="63" t="s">
        <v>2787</v>
      </c>
      <c r="B29" s="63" t="s">
        <v>4174</v>
      </c>
      <c r="C29" s="62" t="str">
        <f>VLOOKUP($A29,'Project List'!$A:$I,2,FALSE)</f>
        <v>Watkins</v>
      </c>
      <c r="D29" s="62" t="str">
        <f>VLOOKUP($A29,'Project List'!$A:$I,3,FALSE)</f>
        <v>CO</v>
      </c>
      <c r="E29" s="62" t="str">
        <f>VLOOKUP($A29,'Project List'!$A:$I,4,FALSE)</f>
        <v>Public Service Co of Colorado</v>
      </c>
      <c r="F29" s="62" t="str">
        <f>VLOOKUP($A29,'Project List'!$A:$I,5,FALSE)</f>
        <v>Investor Owned</v>
      </c>
      <c r="G29" s="62" t="str">
        <f>VLOOKUP($A29,'Project List'!$A:$I,6,FALSE)</f>
        <v>Clean Focus Renewables</v>
      </c>
      <c r="H29" s="63">
        <v>14</v>
      </c>
      <c r="I29" s="63" t="s">
        <v>4100</v>
      </c>
      <c r="J29" s="101">
        <v>176681</v>
      </c>
      <c r="K29" s="101">
        <v>3587985</v>
      </c>
      <c r="L29" s="65">
        <f t="shared" si="1"/>
        <v>4.9242402072472435E-2</v>
      </c>
      <c r="M29" s="66" t="s">
        <v>4103</v>
      </c>
      <c r="N29" s="67">
        <f>VLOOKUP($A29,'Project List'!$A:$I,7,FALSE)</f>
        <v>1.5265384615384614</v>
      </c>
      <c r="O29" s="67">
        <f>VLOOKUP($A29,'Project List'!$A:$I,8,FALSE)</f>
        <v>1526.5384615384614</v>
      </c>
      <c r="P29" s="68">
        <f t="shared" si="0"/>
        <v>7.5170420702170421E-2</v>
      </c>
      <c r="Q29" s="69">
        <f>VLOOKUP($A29,'Project List'!$A:$I,9,FALSE)</f>
        <v>2017</v>
      </c>
      <c r="S29" s="62" t="s">
        <v>4104</v>
      </c>
    </row>
    <row r="30" spans="1:19">
      <c r="A30" s="63" t="s">
        <v>2799</v>
      </c>
      <c r="B30" s="63" t="s">
        <v>4175</v>
      </c>
      <c r="C30" s="62" t="str">
        <f>VLOOKUP($A30,'Project List'!$A:$I,2,FALSE)</f>
        <v>Antonito</v>
      </c>
      <c r="D30" s="62" t="str">
        <f>VLOOKUP($A30,'Project List'!$A:$I,3,FALSE)</f>
        <v>CO</v>
      </c>
      <c r="E30" s="62" t="str">
        <f>VLOOKUP($A30,'Project List'!$A:$I,4,FALSE)</f>
        <v>Public Service Co of Colorado</v>
      </c>
      <c r="F30" s="62" t="str">
        <f>VLOOKUP($A30,'Project List'!$A:$I,5,FALSE)</f>
        <v>Investor Owned</v>
      </c>
      <c r="G30" s="62" t="str">
        <f>VLOOKUP($A30,'Project List'!$A:$I,6,FALSE)</f>
        <v>Community Energy Solar</v>
      </c>
      <c r="H30" s="63">
        <v>14</v>
      </c>
      <c r="I30" s="63" t="s">
        <v>4100</v>
      </c>
      <c r="J30" s="101">
        <v>155751</v>
      </c>
      <c r="K30" s="101">
        <v>3115025</v>
      </c>
      <c r="L30" s="65">
        <f t="shared" si="1"/>
        <v>4.9999919743822278E-2</v>
      </c>
      <c r="M30" s="66" t="s">
        <v>4103</v>
      </c>
      <c r="N30" s="67">
        <f>VLOOKUP($A30,'Project List'!$A:$I,7,FALSE)</f>
        <v>1.1538461538461537</v>
      </c>
      <c r="O30" s="67">
        <f>VLOOKUP($A30,'Project List'!$A:$I,8,FALSE)</f>
        <v>1153.8461538461538</v>
      </c>
      <c r="P30" s="68">
        <f t="shared" si="0"/>
        <v>5.7692215089025702E-2</v>
      </c>
      <c r="Q30" s="69">
        <f>VLOOKUP($A30,'Project List'!$A:$I,9,FALSE)</f>
        <v>2017</v>
      </c>
      <c r="S30" s="62" t="s">
        <v>4104</v>
      </c>
    </row>
    <row r="31" spans="1:19">
      <c r="A31" s="63" t="s">
        <v>2786</v>
      </c>
      <c r="B31" s="63" t="s">
        <v>4182</v>
      </c>
      <c r="C31" s="62" t="str">
        <f>VLOOKUP($A31,'Project List'!$A:$I,2,FALSE)</f>
        <v>Aurora</v>
      </c>
      <c r="D31" s="62" t="str">
        <f>VLOOKUP($A31,'Project List'!$A:$I,3,FALSE)</f>
        <v>CO</v>
      </c>
      <c r="E31" s="62" t="str">
        <f>VLOOKUP($A31,'Project List'!$A:$I,4,FALSE)</f>
        <v>Public Service Co of Colorado</v>
      </c>
      <c r="F31" s="62" t="str">
        <f>VLOOKUP($A31,'Project List'!$A:$I,5,FALSE)</f>
        <v>Investor Owned</v>
      </c>
      <c r="G31" s="62" t="str">
        <f>VLOOKUP($A31,'Project List'!$A:$I,6,FALSE)</f>
        <v>Clean Focus Renewables</v>
      </c>
      <c r="H31" s="63">
        <v>18</v>
      </c>
      <c r="I31" s="63" t="s">
        <v>4100</v>
      </c>
      <c r="J31" s="101">
        <v>183795</v>
      </c>
      <c r="K31" s="101">
        <v>3675826</v>
      </c>
      <c r="L31" s="65">
        <f t="shared" si="1"/>
        <v>5.0001006576481044E-2</v>
      </c>
      <c r="M31" s="66" t="s">
        <v>4103</v>
      </c>
      <c r="N31" s="67">
        <f>VLOOKUP($A31,'Project List'!$A:$I,7,FALSE)</f>
        <v>1.5265384615384614</v>
      </c>
      <c r="O31" s="67">
        <f>VLOOKUP($A31,'Project List'!$A:$I,8,FALSE)</f>
        <v>1526.5384615384614</v>
      </c>
      <c r="P31" s="68">
        <f t="shared" si="0"/>
        <v>7.6328459654635861E-2</v>
      </c>
      <c r="Q31" s="69">
        <f>VLOOKUP($A31,'Project List'!$A:$I,9,FALSE)</f>
        <v>2017</v>
      </c>
      <c r="S31" s="62" t="s">
        <v>4104</v>
      </c>
    </row>
    <row r="32" spans="1:19">
      <c r="A32" s="63" t="s">
        <v>2831</v>
      </c>
      <c r="B32" s="63" t="s">
        <v>4183</v>
      </c>
      <c r="C32" s="62" t="str">
        <f>VLOOKUP($A32,'Project List'!$A:$I,2,FALSE)</f>
        <v>Boulder</v>
      </c>
      <c r="D32" s="62" t="str">
        <f>VLOOKUP($A32,'Project List'!$A:$I,3,FALSE)</f>
        <v>CO</v>
      </c>
      <c r="E32" s="62" t="str">
        <f>VLOOKUP($A32,'Project List'!$A:$I,4,FALSE)</f>
        <v>Public Service Co of Colorado</v>
      </c>
      <c r="F32" s="62" t="str">
        <f>VLOOKUP($A32,'Project List'!$A:$I,5,FALSE)</f>
        <v>Investor Owned</v>
      </c>
      <c r="G32" s="62" t="str">
        <f>VLOOKUP($A32,'Project List'!$A:$I,6,FALSE)</f>
        <v>GRID Alternatives</v>
      </c>
      <c r="H32" s="63">
        <v>18</v>
      </c>
      <c r="I32" s="63">
        <v>18</v>
      </c>
      <c r="J32" s="101">
        <v>112895</v>
      </c>
      <c r="K32" s="101">
        <v>112895</v>
      </c>
      <c r="L32" s="65">
        <f t="shared" si="1"/>
        <v>1</v>
      </c>
      <c r="M32" s="66" t="s">
        <v>4103</v>
      </c>
      <c r="N32" s="67">
        <f>VLOOKUP($A32,'Project List'!$A:$I,7,FALSE)</f>
        <v>7.6499999999999999E-2</v>
      </c>
      <c r="O32" s="67">
        <f>VLOOKUP($A32,'Project List'!$A:$I,8,FALSE)</f>
        <v>76.5</v>
      </c>
      <c r="P32" s="68">
        <f t="shared" si="0"/>
        <v>7.6499999999999999E-2</v>
      </c>
      <c r="Q32" s="69">
        <f>VLOOKUP($A32,'Project List'!$A:$I,9,FALSE)</f>
        <v>2021</v>
      </c>
      <c r="S32" s="62" t="s">
        <v>4104</v>
      </c>
    </row>
    <row r="33" spans="1:19">
      <c r="A33" s="63" t="s">
        <v>2806</v>
      </c>
      <c r="B33" s="63" t="s">
        <v>4184</v>
      </c>
      <c r="C33" s="62" t="str">
        <f>VLOOKUP($A33,'Project List'!$A:$I,2,FALSE)</f>
        <v>Watkins</v>
      </c>
      <c r="D33" s="62" t="str">
        <f>VLOOKUP($A33,'Project List'!$A:$I,3,FALSE)</f>
        <v>CO</v>
      </c>
      <c r="E33" s="62" t="str">
        <f>VLOOKUP($A33,'Project List'!$A:$I,4,FALSE)</f>
        <v>Public Service Co of Colorado</v>
      </c>
      <c r="F33" s="62" t="str">
        <f>VLOOKUP($A33,'Project List'!$A:$I,5,FALSE)</f>
        <v>Investor Owned</v>
      </c>
      <c r="G33" s="62" t="str">
        <f>VLOOKUP($A33,'Project List'!$A:$I,6,FALSE)</f>
        <v>DHA</v>
      </c>
      <c r="H33" s="63">
        <v>19</v>
      </c>
      <c r="I33" s="63">
        <v>19</v>
      </c>
      <c r="J33" s="101">
        <v>3586255</v>
      </c>
      <c r="K33" s="101">
        <v>3586255</v>
      </c>
      <c r="L33" s="65">
        <f t="shared" si="1"/>
        <v>1</v>
      </c>
      <c r="M33" s="66" t="s">
        <v>4103</v>
      </c>
      <c r="N33" s="67">
        <f>VLOOKUP($A33,'Project List'!$A:$I,7,FALSE)</f>
        <v>1.5353846153846153</v>
      </c>
      <c r="O33" s="67">
        <f>VLOOKUP($A33,'Project List'!$A:$I,8,FALSE)</f>
        <v>1535.3846153846152</v>
      </c>
      <c r="P33" s="68">
        <f t="shared" si="0"/>
        <v>1.5353846153846153</v>
      </c>
      <c r="Q33" s="69">
        <f>VLOOKUP($A33,'Project List'!$A:$I,9,FALSE)</f>
        <v>2017</v>
      </c>
      <c r="S33" s="62" t="s">
        <v>4104</v>
      </c>
    </row>
    <row r="34" spans="1:19">
      <c r="A34" s="63" t="s">
        <v>2785</v>
      </c>
      <c r="B34" s="63" t="s">
        <v>4188</v>
      </c>
      <c r="C34" s="62" t="str">
        <f>VLOOKUP($A34,'Project List'!$A:$I,2,FALSE)</f>
        <v>La Jara</v>
      </c>
      <c r="D34" s="62" t="str">
        <f>VLOOKUP($A34,'Project List'!$A:$I,3,FALSE)</f>
        <v>CO</v>
      </c>
      <c r="E34" s="62" t="str">
        <f>VLOOKUP($A34,'Project List'!$A:$I,4,FALSE)</f>
        <v>Public Service Co of Colorado</v>
      </c>
      <c r="F34" s="62" t="str">
        <f>VLOOKUP($A34,'Project List'!$A:$I,5,FALSE)</f>
        <v>Investor Owned</v>
      </c>
      <c r="G34" s="62" t="str">
        <f>VLOOKUP($A34,'Project List'!$A:$I,6,FALSE)</f>
        <v>Clean Focus Renewables</v>
      </c>
      <c r="H34" s="63">
        <v>30</v>
      </c>
      <c r="I34" s="63" t="s">
        <v>4100</v>
      </c>
      <c r="J34" s="101">
        <v>201387</v>
      </c>
      <c r="K34" s="101">
        <v>3885800</v>
      </c>
      <c r="L34" s="65">
        <f t="shared" si="1"/>
        <v>5.1826393535436721E-2</v>
      </c>
      <c r="M34" s="66" t="s">
        <v>4103</v>
      </c>
      <c r="N34" s="67">
        <f>VLOOKUP($A34,'Project List'!$A:$I,7,FALSE)</f>
        <v>1.5286153846153845</v>
      </c>
      <c r="O34" s="67">
        <f>VLOOKUP($A34,'Project List'!$A:$I,8,FALSE)</f>
        <v>1528.6153846153845</v>
      </c>
      <c r="P34" s="68">
        <f t="shared" si="0"/>
        <v>7.9222622487399877E-2</v>
      </c>
      <c r="Q34" s="69">
        <f>VLOOKUP($A34,'Project List'!$A:$I,9,FALSE)</f>
        <v>2017</v>
      </c>
      <c r="S34" s="62" t="s">
        <v>4104</v>
      </c>
    </row>
    <row r="35" spans="1:19">
      <c r="A35" s="63" t="s">
        <v>2790</v>
      </c>
      <c r="B35" s="63" t="s">
        <v>4115</v>
      </c>
      <c r="C35" s="62" t="str">
        <f>VLOOKUP($A35,'Project List'!$A:$I,2,FALSE)</f>
        <v>Platteville</v>
      </c>
      <c r="D35" s="62" t="str">
        <f>VLOOKUP($A35,'Project List'!$A:$I,3,FALSE)</f>
        <v>CO</v>
      </c>
      <c r="E35" s="62" t="str">
        <f>VLOOKUP($A35,'Project List'!$A:$I,4,FALSE)</f>
        <v>Public Service Co of Colorado</v>
      </c>
      <c r="F35" s="62" t="str">
        <f>VLOOKUP($A35,'Project List'!$A:$I,5,FALSE)</f>
        <v>Investor Owned</v>
      </c>
      <c r="G35" s="62" t="str">
        <f>VLOOKUP($A35,'Project List'!$A:$I,6,FALSE)</f>
        <v>Clean Focus Renewables</v>
      </c>
      <c r="H35" s="63">
        <v>2</v>
      </c>
      <c r="I35" s="63" t="s">
        <v>4100</v>
      </c>
      <c r="J35" s="101">
        <v>178600</v>
      </c>
      <c r="K35" s="101">
        <v>3572081</v>
      </c>
      <c r="L35" s="65">
        <f t="shared" si="1"/>
        <v>4.9998866207121281E-2</v>
      </c>
      <c r="M35" s="66" t="s">
        <v>4103</v>
      </c>
      <c r="N35" s="67">
        <f>VLOOKUP($A35,'Project List'!$A:$I,7,FALSE)</f>
        <v>1.5265384615384614</v>
      </c>
      <c r="O35" s="67">
        <f>VLOOKUP($A35,'Project List'!$A:$I,8,FALSE)</f>
        <v>1526.5384615384614</v>
      </c>
      <c r="P35" s="68">
        <f t="shared" si="0"/>
        <v>7.6325192298486291E-2</v>
      </c>
      <c r="Q35" s="69">
        <f>VLOOKUP($A35,'Project List'!$A:$I,9,FALSE)</f>
        <v>2018</v>
      </c>
      <c r="S35" s="62" t="s">
        <v>4104</v>
      </c>
    </row>
    <row r="36" spans="1:19">
      <c r="A36" s="63" t="s">
        <v>2793</v>
      </c>
      <c r="B36" s="63" t="s">
        <v>4118</v>
      </c>
      <c r="C36" s="62" t="str">
        <f>VLOOKUP($A36,'Project List'!$A:$I,2,FALSE)</f>
        <v>Aurora</v>
      </c>
      <c r="D36" s="62" t="str">
        <f>VLOOKUP($A36,'Project List'!$A:$I,3,FALSE)</f>
        <v>CO</v>
      </c>
      <c r="E36" s="62" t="str">
        <f>VLOOKUP($A36,'Project List'!$A:$I,4,FALSE)</f>
        <v>Public Service Co of Colorado</v>
      </c>
      <c r="F36" s="62" t="str">
        <f>VLOOKUP($A36,'Project List'!$A:$I,5,FALSE)</f>
        <v>Investor Owned</v>
      </c>
      <c r="G36" s="62" t="str">
        <f>VLOOKUP($A36,'Project List'!$A:$I,6,FALSE)</f>
        <v>AEP</v>
      </c>
      <c r="H36" s="63">
        <v>3</v>
      </c>
      <c r="I36" s="63" t="s">
        <v>4100</v>
      </c>
      <c r="J36" s="101">
        <v>174334</v>
      </c>
      <c r="K36" s="101">
        <v>3169717</v>
      </c>
      <c r="L36" s="65">
        <f t="shared" ref="L36:L67" si="2">J36/K36</f>
        <v>5.4999862763773548E-2</v>
      </c>
      <c r="M36" s="66" t="s">
        <v>4103</v>
      </c>
      <c r="N36" s="67">
        <f>VLOOKUP($A36,'Project List'!$A:$I,7,FALSE)</f>
        <v>1.5380769230769231</v>
      </c>
      <c r="O36" s="67">
        <f>VLOOKUP($A36,'Project List'!$A:$I,8,FALSE)</f>
        <v>1538.0769230769231</v>
      </c>
      <c r="P36" s="68">
        <f t="shared" si="0"/>
        <v>8.4594019689357855E-2</v>
      </c>
      <c r="Q36" s="69">
        <f>VLOOKUP($A36,'Project List'!$A:$I,9,FALSE)</f>
        <v>2018</v>
      </c>
      <c r="S36" s="62" t="s">
        <v>4104</v>
      </c>
    </row>
    <row r="37" spans="1:19">
      <c r="A37" s="63" t="s">
        <v>2794</v>
      </c>
      <c r="B37" s="63" t="s">
        <v>4119</v>
      </c>
      <c r="C37" s="62" t="str">
        <f>VLOOKUP($A37,'Project List'!$A:$I,2,FALSE)</f>
        <v>Watkins</v>
      </c>
      <c r="D37" s="62" t="str">
        <f>VLOOKUP($A37,'Project List'!$A:$I,3,FALSE)</f>
        <v>CO</v>
      </c>
      <c r="E37" s="62" t="str">
        <f>VLOOKUP($A37,'Project List'!$A:$I,4,FALSE)</f>
        <v>Public Service Co of Colorado</v>
      </c>
      <c r="F37" s="62" t="str">
        <f>VLOOKUP($A37,'Project List'!$A:$I,5,FALSE)</f>
        <v>Investor Owned</v>
      </c>
      <c r="G37" s="62" t="str">
        <f>VLOOKUP($A37,'Project List'!$A:$I,6,FALSE)</f>
        <v>AEP</v>
      </c>
      <c r="H37" s="63">
        <v>3</v>
      </c>
      <c r="I37" s="63" t="s">
        <v>4100</v>
      </c>
      <c r="J37" s="101">
        <v>158378</v>
      </c>
      <c r="K37" s="101">
        <v>2879542</v>
      </c>
      <c r="L37" s="65">
        <f t="shared" si="2"/>
        <v>5.5001107815062254E-2</v>
      </c>
      <c r="M37" s="66" t="s">
        <v>4103</v>
      </c>
      <c r="N37" s="67">
        <f>VLOOKUP($A37,'Project List'!$A:$I,7,FALSE)</f>
        <v>1.5380769230769231</v>
      </c>
      <c r="O37" s="67">
        <f>VLOOKUP($A37,'Project List'!$A:$I,8,FALSE)</f>
        <v>1538.0769230769231</v>
      </c>
      <c r="P37" s="68">
        <f t="shared" si="0"/>
        <v>8.4595934674013065E-2</v>
      </c>
      <c r="Q37" s="69">
        <f>VLOOKUP($A37,'Project List'!$A:$I,9,FALSE)</f>
        <v>2018</v>
      </c>
      <c r="S37" s="62" t="s">
        <v>4104</v>
      </c>
    </row>
    <row r="38" spans="1:19">
      <c r="A38" s="63" t="s">
        <v>2795</v>
      </c>
      <c r="B38" s="63" t="s">
        <v>4120</v>
      </c>
      <c r="C38" s="62" t="str">
        <f>VLOOKUP($A38,'Project List'!$A:$I,2,FALSE)</f>
        <v>Watkins</v>
      </c>
      <c r="D38" s="62" t="str">
        <f>VLOOKUP($A38,'Project List'!$A:$I,3,FALSE)</f>
        <v>CO</v>
      </c>
      <c r="E38" s="62" t="str">
        <f>VLOOKUP($A38,'Project List'!$A:$I,4,FALSE)</f>
        <v>Public Service Co of Colorado</v>
      </c>
      <c r="F38" s="62" t="str">
        <f>VLOOKUP($A38,'Project List'!$A:$I,5,FALSE)</f>
        <v>Investor Owned</v>
      </c>
      <c r="G38" s="62" t="str">
        <f>VLOOKUP($A38,'Project List'!$A:$I,6,FALSE)</f>
        <v>AEP</v>
      </c>
      <c r="H38" s="63">
        <v>3</v>
      </c>
      <c r="I38" s="63" t="s">
        <v>4100</v>
      </c>
      <c r="J38" s="101">
        <v>174441</v>
      </c>
      <c r="K38" s="101">
        <v>3116063</v>
      </c>
      <c r="L38" s="65">
        <f t="shared" si="2"/>
        <v>5.5981217324553453E-2</v>
      </c>
      <c r="M38" s="66" t="s">
        <v>4103</v>
      </c>
      <c r="N38" s="67">
        <f>VLOOKUP($A38,'Project List'!$A:$I,7,FALSE)</f>
        <v>1.5380769230769231</v>
      </c>
      <c r="O38" s="67">
        <f>VLOOKUP($A38,'Project List'!$A:$I,8,FALSE)</f>
        <v>1538.0769230769231</v>
      </c>
      <c r="P38" s="68">
        <f t="shared" si="0"/>
        <v>8.6103418492649714E-2</v>
      </c>
      <c r="Q38" s="69">
        <f>VLOOKUP($A38,'Project List'!$A:$I,9,FALSE)</f>
        <v>2018</v>
      </c>
      <c r="S38" s="62" t="s">
        <v>4104</v>
      </c>
    </row>
    <row r="39" spans="1:19">
      <c r="A39" s="63" t="s">
        <v>2798</v>
      </c>
      <c r="B39" s="63" t="s">
        <v>4121</v>
      </c>
      <c r="C39" s="62" t="str">
        <f>VLOOKUP($A39,'Project List'!$A:$I,2,FALSE)</f>
        <v>Watkins</v>
      </c>
      <c r="D39" s="62" t="str">
        <f>VLOOKUP($A39,'Project List'!$A:$I,3,FALSE)</f>
        <v>CO</v>
      </c>
      <c r="E39" s="62" t="str">
        <f>VLOOKUP($A39,'Project List'!$A:$I,4,FALSE)</f>
        <v>Public Service Co of Colorado</v>
      </c>
      <c r="F39" s="62" t="str">
        <f>VLOOKUP($A39,'Project List'!$A:$I,5,FALSE)</f>
        <v>Investor Owned</v>
      </c>
      <c r="G39" s="62" t="str">
        <f>VLOOKUP($A39,'Project List'!$A:$I,6,FALSE)</f>
        <v>SunShare</v>
      </c>
      <c r="H39" s="63">
        <v>3</v>
      </c>
      <c r="I39" s="63" t="s">
        <v>4100</v>
      </c>
      <c r="J39" s="101">
        <v>174579</v>
      </c>
      <c r="K39" s="101">
        <v>3491576</v>
      </c>
      <c r="L39" s="65">
        <f t="shared" si="2"/>
        <v>5.000005728072366E-2</v>
      </c>
      <c r="M39" s="66" t="s">
        <v>4103</v>
      </c>
      <c r="N39" s="67">
        <f>VLOOKUP($A39,'Project List'!$A:$I,7,FALSE)</f>
        <v>1.5380769230769231</v>
      </c>
      <c r="O39" s="67">
        <f>VLOOKUP($A39,'Project List'!$A:$I,8,FALSE)</f>
        <v>1538.0769230769231</v>
      </c>
      <c r="P39" s="68">
        <f t="shared" si="0"/>
        <v>7.6903934256005349E-2</v>
      </c>
      <c r="Q39" s="69">
        <f>VLOOKUP($A39,'Project List'!$A:$I,9,FALSE)</f>
        <v>2018</v>
      </c>
      <c r="S39" s="62" t="s">
        <v>4104</v>
      </c>
    </row>
    <row r="40" spans="1:19">
      <c r="A40" s="63" t="s">
        <v>2797</v>
      </c>
      <c r="B40" s="63" t="s">
        <v>4123</v>
      </c>
      <c r="C40" s="62" t="str">
        <f>VLOOKUP($A40,'Project List'!$A:$I,2,FALSE)</f>
        <v>Watkins</v>
      </c>
      <c r="D40" s="62" t="str">
        <f>VLOOKUP($A40,'Project List'!$A:$I,3,FALSE)</f>
        <v>CO</v>
      </c>
      <c r="E40" s="62" t="str">
        <f>VLOOKUP($A40,'Project List'!$A:$I,4,FALSE)</f>
        <v>Public Service Co of Colorado</v>
      </c>
      <c r="F40" s="62" t="str">
        <f>VLOOKUP($A40,'Project List'!$A:$I,5,FALSE)</f>
        <v>Investor Owned</v>
      </c>
      <c r="G40" s="62" t="str">
        <f>VLOOKUP($A40,'Project List'!$A:$I,6,FALSE)</f>
        <v>SunShare</v>
      </c>
      <c r="H40" s="63">
        <v>4</v>
      </c>
      <c r="I40" s="63" t="s">
        <v>4100</v>
      </c>
      <c r="J40" s="101">
        <v>159170</v>
      </c>
      <c r="K40" s="101">
        <v>3183336</v>
      </c>
      <c r="L40" s="65">
        <f t="shared" si="2"/>
        <v>5.0001005234760011E-2</v>
      </c>
      <c r="M40" s="66" t="s">
        <v>4103</v>
      </c>
      <c r="N40" s="67">
        <f>VLOOKUP($A40,'Project List'!$A:$I,7,FALSE)</f>
        <v>1.5380769230769231</v>
      </c>
      <c r="O40" s="67">
        <f>VLOOKUP($A40,'Project List'!$A:$I,8,FALSE)</f>
        <v>1538.0769230769231</v>
      </c>
      <c r="P40" s="68">
        <f t="shared" si="0"/>
        <v>7.690539228223281E-2</v>
      </c>
      <c r="Q40" s="69">
        <f>VLOOKUP($A40,'Project List'!$A:$I,9,FALSE)</f>
        <v>2018</v>
      </c>
      <c r="S40" s="62" t="s">
        <v>4104</v>
      </c>
    </row>
    <row r="41" spans="1:19">
      <c r="A41" s="63" t="s">
        <v>2791</v>
      </c>
      <c r="B41" s="63" t="s">
        <v>4126</v>
      </c>
      <c r="C41" s="62" t="str">
        <f>VLOOKUP($A41,'Project List'!$A:$I,2,FALSE)</f>
        <v>Watkins</v>
      </c>
      <c r="D41" s="62" t="str">
        <f>VLOOKUP($A41,'Project List'!$A:$I,3,FALSE)</f>
        <v>CO</v>
      </c>
      <c r="E41" s="62" t="str">
        <f>VLOOKUP($A41,'Project List'!$A:$I,4,FALSE)</f>
        <v>Public Service Co of Colorado</v>
      </c>
      <c r="F41" s="62" t="str">
        <f>VLOOKUP($A41,'Project List'!$A:$I,5,FALSE)</f>
        <v>Investor Owned</v>
      </c>
      <c r="G41" s="62" t="str">
        <f>VLOOKUP($A41,'Project List'!$A:$I,6,FALSE)</f>
        <v>SunShare</v>
      </c>
      <c r="H41" s="63">
        <v>5</v>
      </c>
      <c r="I41" s="63" t="s">
        <v>4100</v>
      </c>
      <c r="J41" s="101">
        <v>150457</v>
      </c>
      <c r="K41" s="101">
        <v>3018167</v>
      </c>
      <c r="L41" s="65">
        <f t="shared" si="2"/>
        <v>4.9850455591092212E-2</v>
      </c>
      <c r="M41" s="66" t="s">
        <v>4103</v>
      </c>
      <c r="N41" s="67">
        <f>VLOOKUP($A41,'Project List'!$A:$I,7,FALSE)</f>
        <v>1.5346153846153845</v>
      </c>
      <c r="O41" s="67">
        <f>VLOOKUP($A41,'Project List'!$A:$I,8,FALSE)</f>
        <v>1534.6153846153845</v>
      </c>
      <c r="P41" s="68">
        <f t="shared" si="0"/>
        <v>7.6501276080176123E-2</v>
      </c>
      <c r="Q41" s="69">
        <f>VLOOKUP($A41,'Project List'!$A:$I,9,FALSE)</f>
        <v>2018</v>
      </c>
      <c r="S41" s="62" t="s">
        <v>4104</v>
      </c>
    </row>
    <row r="42" spans="1:19">
      <c r="A42" s="63" t="s">
        <v>2792</v>
      </c>
      <c r="B42" s="63" t="s">
        <v>4127</v>
      </c>
      <c r="C42" s="62" t="str">
        <f>VLOOKUP($A42,'Project List'!$A:$I,2,FALSE)</f>
        <v>Watkins</v>
      </c>
      <c r="D42" s="62" t="str">
        <f>VLOOKUP($A42,'Project List'!$A:$I,3,FALSE)</f>
        <v>CO</v>
      </c>
      <c r="E42" s="62" t="str">
        <f>VLOOKUP($A42,'Project List'!$A:$I,4,FALSE)</f>
        <v>Public Service Co of Colorado</v>
      </c>
      <c r="F42" s="62" t="str">
        <f>VLOOKUP($A42,'Project List'!$A:$I,5,FALSE)</f>
        <v>Investor Owned</v>
      </c>
      <c r="G42" s="62" t="str">
        <f>VLOOKUP($A42,'Project List'!$A:$I,6,FALSE)</f>
        <v>SunShare</v>
      </c>
      <c r="H42" s="63">
        <v>5</v>
      </c>
      <c r="I42" s="63" t="s">
        <v>4100</v>
      </c>
      <c r="J42" s="101">
        <v>180273</v>
      </c>
      <c r="K42" s="101">
        <v>3613629</v>
      </c>
      <c r="L42" s="65">
        <f t="shared" si="2"/>
        <v>4.9886969580994617E-2</v>
      </c>
      <c r="M42" s="66" t="s">
        <v>4103</v>
      </c>
      <c r="N42" s="67">
        <f>VLOOKUP($A42,'Project List'!$A:$I,7,FALSE)</f>
        <v>1.5380769230769231</v>
      </c>
      <c r="O42" s="67">
        <f>VLOOKUP($A42,'Project List'!$A:$I,8,FALSE)</f>
        <v>1538.0769230769231</v>
      </c>
      <c r="P42" s="68">
        <f t="shared" si="0"/>
        <v>7.6729996674768264E-2</v>
      </c>
      <c r="Q42" s="69">
        <f>VLOOKUP($A42,'Project List'!$A:$I,9,FALSE)</f>
        <v>2018</v>
      </c>
      <c r="S42" s="62" t="s">
        <v>4104</v>
      </c>
    </row>
    <row r="43" spans="1:19">
      <c r="A43" s="63" t="s">
        <v>2796</v>
      </c>
      <c r="B43" s="63" t="s">
        <v>4128</v>
      </c>
      <c r="C43" s="62" t="str">
        <f>VLOOKUP($A43,'Project List'!$A:$I,2,FALSE)</f>
        <v>Gilcrest</v>
      </c>
      <c r="D43" s="62" t="str">
        <f>VLOOKUP($A43,'Project List'!$A:$I,3,FALSE)</f>
        <v>CO</v>
      </c>
      <c r="E43" s="62" t="str">
        <f>VLOOKUP($A43,'Project List'!$A:$I,4,FALSE)</f>
        <v>Public Service Co of Colorado</v>
      </c>
      <c r="F43" s="62" t="str">
        <f>VLOOKUP($A43,'Project List'!$A:$I,5,FALSE)</f>
        <v>Investor Owned</v>
      </c>
      <c r="G43" s="62" t="str">
        <f>VLOOKUP($A43,'Project List'!$A:$I,6,FALSE)</f>
        <v>SunShare</v>
      </c>
      <c r="H43" s="63">
        <v>5</v>
      </c>
      <c r="I43" s="63" t="s">
        <v>4100</v>
      </c>
      <c r="J43" s="101">
        <v>170177</v>
      </c>
      <c r="K43" s="101">
        <v>3403531</v>
      </c>
      <c r="L43" s="65">
        <f t="shared" si="2"/>
        <v>5.0000132215631356E-2</v>
      </c>
      <c r="M43" s="66" t="s">
        <v>4103</v>
      </c>
      <c r="N43" s="67">
        <f>VLOOKUP($A43,'Project List'!$A:$I,7,FALSE)</f>
        <v>1.5380769230769231</v>
      </c>
      <c r="O43" s="67">
        <f>VLOOKUP($A43,'Project List'!$A:$I,8,FALSE)</f>
        <v>1538.0769230769231</v>
      </c>
      <c r="P43" s="68">
        <f t="shared" si="0"/>
        <v>7.6904049511657621E-2</v>
      </c>
      <c r="Q43" s="69">
        <f>VLOOKUP($A43,'Project List'!$A:$I,9,FALSE)</f>
        <v>2018</v>
      </c>
      <c r="S43" s="62" t="s">
        <v>4104</v>
      </c>
    </row>
    <row r="44" spans="1:19">
      <c r="A44" s="63" t="s">
        <v>2801</v>
      </c>
      <c r="B44" s="63" t="s">
        <v>4135</v>
      </c>
      <c r="C44" s="62" t="str">
        <f>VLOOKUP($A44,'Project List'!$A:$I,2,FALSE)</f>
        <v>Denver</v>
      </c>
      <c r="D44" s="62" t="str">
        <f>VLOOKUP($A44,'Project List'!$A:$I,3,FALSE)</f>
        <v>CO</v>
      </c>
      <c r="E44" s="62" t="str">
        <f>VLOOKUP($A44,'Project List'!$A:$I,4,FALSE)</f>
        <v>Public Service Co of Colorado</v>
      </c>
      <c r="F44" s="62" t="str">
        <f>VLOOKUP($A44,'Project List'!$A:$I,5,FALSE)</f>
        <v>Investor Owned</v>
      </c>
      <c r="G44" s="62" t="str">
        <f>VLOOKUP($A44,'Project List'!$A:$I,6,FALSE)</f>
        <v>Microgrid Energy</v>
      </c>
      <c r="H44" s="63">
        <v>6</v>
      </c>
      <c r="I44" s="63" t="s">
        <v>4100</v>
      </c>
      <c r="J44" s="101">
        <v>14980</v>
      </c>
      <c r="K44" s="101">
        <v>87234</v>
      </c>
      <c r="L44" s="65">
        <f t="shared" si="2"/>
        <v>0.17172203498635852</v>
      </c>
      <c r="M44" s="66" t="s">
        <v>4103</v>
      </c>
      <c r="N44" s="67">
        <f>VLOOKUP($A44,'Project List'!$A:$I,7,FALSE)</f>
        <v>5.4399999999999997E-2</v>
      </c>
      <c r="O44" s="67">
        <f>VLOOKUP($A44,'Project List'!$A:$I,8,FALSE)</f>
        <v>54.4</v>
      </c>
      <c r="P44" s="68">
        <f t="shared" si="0"/>
        <v>9.3416787032579024E-3</v>
      </c>
      <c r="Q44" s="69">
        <f>VLOOKUP($A44,'Project List'!$A:$I,9,FALSE)</f>
        <v>2018</v>
      </c>
      <c r="S44" s="62" t="s">
        <v>4104</v>
      </c>
    </row>
    <row r="45" spans="1:19">
      <c r="A45" s="63" t="s">
        <v>2802</v>
      </c>
      <c r="B45" s="63" t="s">
        <v>4136</v>
      </c>
      <c r="C45" s="62" t="str">
        <f>VLOOKUP($A45,'Project List'!$A:$I,2,FALSE)</f>
        <v>Aurora</v>
      </c>
      <c r="D45" s="62" t="str">
        <f>VLOOKUP($A45,'Project List'!$A:$I,3,FALSE)</f>
        <v>CO</v>
      </c>
      <c r="E45" s="62" t="str">
        <f>VLOOKUP($A45,'Project List'!$A:$I,4,FALSE)</f>
        <v>Public Service Co of Colorado</v>
      </c>
      <c r="F45" s="62" t="str">
        <f>VLOOKUP($A45,'Project List'!$A:$I,5,FALSE)</f>
        <v>Investor Owned</v>
      </c>
      <c r="G45" s="62" t="str">
        <f>VLOOKUP($A45,'Project List'!$A:$I,6,FALSE)</f>
        <v>Microgrid Energy</v>
      </c>
      <c r="H45" s="63">
        <v>6</v>
      </c>
      <c r="I45" s="63" t="s">
        <v>4100</v>
      </c>
      <c r="J45" s="101">
        <v>25823</v>
      </c>
      <c r="K45" s="101">
        <v>143548</v>
      </c>
      <c r="L45" s="65">
        <f t="shared" si="2"/>
        <v>0.17989104689720511</v>
      </c>
      <c r="M45" s="66" t="s">
        <v>4103</v>
      </c>
      <c r="N45" s="67">
        <f>VLOOKUP($A45,'Project List'!$A:$I,7,FALSE)</f>
        <v>7.6923076923076913E-2</v>
      </c>
      <c r="O45" s="67">
        <f>VLOOKUP($A45,'Project List'!$A:$I,8,FALSE)</f>
        <v>76.92307692307692</v>
      </c>
      <c r="P45" s="68">
        <f t="shared" si="0"/>
        <v>1.3837772838246545E-2</v>
      </c>
      <c r="Q45" s="69">
        <f>VLOOKUP($A45,'Project List'!$A:$I,9,FALSE)</f>
        <v>2018</v>
      </c>
      <c r="S45" s="62" t="s">
        <v>4104</v>
      </c>
    </row>
    <row r="46" spans="1:19">
      <c r="A46" s="63" t="s">
        <v>2809</v>
      </c>
      <c r="B46" s="63" t="s">
        <v>4143</v>
      </c>
      <c r="C46" s="62" t="str">
        <f>VLOOKUP($A46,'Project List'!$A:$I,2,FALSE)</f>
        <v>Greeley</v>
      </c>
      <c r="D46" s="62" t="str">
        <f>VLOOKUP($A46,'Project List'!$A:$I,3,FALSE)</f>
        <v>CO</v>
      </c>
      <c r="E46" s="62" t="str">
        <f>VLOOKUP($A46,'Project List'!$A:$I,4,FALSE)</f>
        <v>Public Service Co of Colorado</v>
      </c>
      <c r="F46" s="62" t="str">
        <f>VLOOKUP($A46,'Project List'!$A:$I,5,FALSE)</f>
        <v>Investor Owned</v>
      </c>
      <c r="G46" s="62" t="str">
        <f>VLOOKUP($A46,'Project List'!$A:$I,6,FALSE)</f>
        <v>Oak Leaf Energy Partners</v>
      </c>
      <c r="H46" s="63">
        <v>7</v>
      </c>
      <c r="I46" s="63" t="s">
        <v>4100</v>
      </c>
      <c r="J46" s="101">
        <v>159844</v>
      </c>
      <c r="K46" s="101">
        <v>3134206</v>
      </c>
      <c r="L46" s="65">
        <f t="shared" si="2"/>
        <v>5.0999838555602278E-2</v>
      </c>
      <c r="M46" s="66" t="s">
        <v>4103</v>
      </c>
      <c r="N46" s="67">
        <f>VLOOKUP($A46,'Project List'!$A:$I,7,FALSE)</f>
        <v>1.5362307692307691</v>
      </c>
      <c r="O46" s="67">
        <f>VLOOKUP($A46,'Project List'!$A:$I,8,FALSE)</f>
        <v>1536.2307692307691</v>
      </c>
      <c r="P46" s="68">
        <f t="shared" si="0"/>
        <v>7.834752121491792E-2</v>
      </c>
      <c r="Q46" s="69">
        <f>VLOOKUP($A46,'Project List'!$A:$I,9,FALSE)</f>
        <v>2018</v>
      </c>
      <c r="S46" s="62" t="s">
        <v>4104</v>
      </c>
    </row>
    <row r="47" spans="1:19">
      <c r="A47" s="63" t="s">
        <v>2803</v>
      </c>
      <c r="B47" s="63" t="s">
        <v>4157</v>
      </c>
      <c r="C47" s="62" t="str">
        <f>VLOOKUP($A47,'Project List'!$A:$I,2,FALSE)</f>
        <v>Platteville</v>
      </c>
      <c r="D47" s="62" t="str">
        <f>VLOOKUP($A47,'Project List'!$A:$I,3,FALSE)</f>
        <v>CO</v>
      </c>
      <c r="E47" s="62" t="str">
        <f>VLOOKUP($A47,'Project List'!$A:$I,4,FALSE)</f>
        <v>Public Service Co of Colorado</v>
      </c>
      <c r="F47" s="62" t="str">
        <f>VLOOKUP($A47,'Project List'!$A:$I,5,FALSE)</f>
        <v>Investor Owned</v>
      </c>
      <c r="G47" s="62" t="str">
        <f>VLOOKUP($A47,'Project List'!$A:$I,6,FALSE)</f>
        <v>SET Ventures Group</v>
      </c>
      <c r="H47" s="63">
        <v>8</v>
      </c>
      <c r="I47" s="63" t="s">
        <v>4100</v>
      </c>
      <c r="J47" s="101">
        <v>98043</v>
      </c>
      <c r="K47" s="101">
        <v>163406</v>
      </c>
      <c r="L47" s="65">
        <f t="shared" si="2"/>
        <v>0.59999632816420445</v>
      </c>
      <c r="M47" s="66" t="s">
        <v>4103</v>
      </c>
      <c r="N47" s="67">
        <f>VLOOKUP($A47,'Project List'!$A:$I,7,FALSE)</f>
        <v>7.4999999999999997E-2</v>
      </c>
      <c r="O47" s="67">
        <f>VLOOKUP($A47,'Project List'!$A:$I,8,FALSE)</f>
        <v>75</v>
      </c>
      <c r="P47" s="68">
        <f t="shared" si="0"/>
        <v>4.4999724612315335E-2</v>
      </c>
      <c r="Q47" s="69">
        <f>VLOOKUP($A47,'Project List'!$A:$I,9,FALSE)</f>
        <v>2018</v>
      </c>
      <c r="S47" s="62" t="s">
        <v>4104</v>
      </c>
    </row>
    <row r="48" spans="1:19">
      <c r="A48" s="63" t="s">
        <v>2805</v>
      </c>
      <c r="B48" s="63" t="s">
        <v>4158</v>
      </c>
      <c r="C48" s="62" t="str">
        <f>VLOOKUP($A48,'Project List'!$A:$I,2,FALSE)</f>
        <v>Lafayette</v>
      </c>
      <c r="D48" s="62" t="str">
        <f>VLOOKUP($A48,'Project List'!$A:$I,3,FALSE)</f>
        <v>CO</v>
      </c>
      <c r="E48" s="62" t="str">
        <f>VLOOKUP($A48,'Project List'!$A:$I,4,FALSE)</f>
        <v>Public Service Co of Colorado</v>
      </c>
      <c r="F48" s="62" t="str">
        <f>VLOOKUP($A48,'Project List'!$A:$I,5,FALSE)</f>
        <v>Investor Owned</v>
      </c>
      <c r="G48" s="62" t="str">
        <f>VLOOKUP($A48,'Project List'!$A:$I,6,FALSE)</f>
        <v>Community Energy Solar</v>
      </c>
      <c r="H48" s="63">
        <v>8</v>
      </c>
      <c r="I48" s="63" t="s">
        <v>4100</v>
      </c>
      <c r="J48" s="101">
        <v>181026</v>
      </c>
      <c r="K48" s="101">
        <v>3565985</v>
      </c>
      <c r="L48" s="65">
        <f t="shared" si="2"/>
        <v>5.0764655487894647E-2</v>
      </c>
      <c r="M48" s="66" t="s">
        <v>4103</v>
      </c>
      <c r="N48" s="67">
        <f>VLOOKUP($A48,'Project List'!$A:$I,7,FALSE)</f>
        <v>1.5384615384615383</v>
      </c>
      <c r="O48" s="67">
        <f>VLOOKUP($A48,'Project List'!$A:$I,8,FALSE)</f>
        <v>1538.4615384615383</v>
      </c>
      <c r="P48" s="68">
        <f t="shared" si="0"/>
        <v>7.8099469981376374E-2</v>
      </c>
      <c r="Q48" s="69">
        <f>VLOOKUP($A48,'Project List'!$A:$I,9,FALSE)</f>
        <v>2018</v>
      </c>
      <c r="S48" s="62" t="s">
        <v>4104</v>
      </c>
    </row>
    <row r="49" spans="1:19">
      <c r="A49" s="63" t="s">
        <v>2788</v>
      </c>
      <c r="B49" s="63" t="s">
        <v>4171</v>
      </c>
      <c r="C49" s="62" t="str">
        <f>VLOOKUP($A49,'Project List'!$A:$I,2,FALSE)</f>
        <v>Sterling</v>
      </c>
      <c r="D49" s="62" t="str">
        <f>VLOOKUP($A49,'Project List'!$A:$I,3,FALSE)</f>
        <v>CO</v>
      </c>
      <c r="E49" s="62" t="str">
        <f>VLOOKUP($A49,'Project List'!$A:$I,4,FALSE)</f>
        <v>Public Service Co of Colorado</v>
      </c>
      <c r="F49" s="62" t="str">
        <f>VLOOKUP($A49,'Project List'!$A:$I,5,FALSE)</f>
        <v>Investor Owned</v>
      </c>
      <c r="G49" s="62" t="str">
        <f>VLOOKUP($A49,'Project List'!$A:$I,6,FALSE)</f>
        <v>Clean Focus Renewables</v>
      </c>
      <c r="H49" s="63">
        <v>12</v>
      </c>
      <c r="I49" s="63" t="s">
        <v>4100</v>
      </c>
      <c r="J49" s="101">
        <v>176326</v>
      </c>
      <c r="K49" s="101">
        <v>3526394</v>
      </c>
      <c r="L49" s="65">
        <f t="shared" si="2"/>
        <v>5.0001786527540601E-2</v>
      </c>
      <c r="M49" s="66" t="s">
        <v>4103</v>
      </c>
      <c r="N49" s="67">
        <f>VLOOKUP($A49,'Project List'!$A:$I,7,FALSE)</f>
        <v>1.5286153846153845</v>
      </c>
      <c r="O49" s="67">
        <f>VLOOKUP($A49,'Project List'!$A:$I,8,FALSE)</f>
        <v>1528.6153846153845</v>
      </c>
      <c r="P49" s="68">
        <f t="shared" si="0"/>
        <v>7.6433500144252819E-2</v>
      </c>
      <c r="Q49" s="69">
        <f>VLOOKUP($A49,'Project List'!$A:$I,9,FALSE)</f>
        <v>2018</v>
      </c>
      <c r="S49" s="62" t="s">
        <v>4104</v>
      </c>
    </row>
    <row r="50" spans="1:19">
      <c r="A50" s="63" t="s">
        <v>2789</v>
      </c>
      <c r="B50" s="63" t="s">
        <v>4185</v>
      </c>
      <c r="C50" s="62" t="str">
        <f>VLOOKUP($A50,'Project List'!$A:$I,2,FALSE)</f>
        <v>Watkins</v>
      </c>
      <c r="D50" s="62" t="str">
        <f>VLOOKUP($A50,'Project List'!$A:$I,3,FALSE)</f>
        <v>CO</v>
      </c>
      <c r="E50" s="62" t="str">
        <f>VLOOKUP($A50,'Project List'!$A:$I,4,FALSE)</f>
        <v>Public Service Co of Colorado</v>
      </c>
      <c r="F50" s="62" t="str">
        <f>VLOOKUP($A50,'Project List'!$A:$I,5,FALSE)</f>
        <v>Investor Owned</v>
      </c>
      <c r="G50" s="62" t="str">
        <f>VLOOKUP($A50,'Project List'!$A:$I,6,FALSE)</f>
        <v>Clean Focus Renewables</v>
      </c>
      <c r="H50" s="63">
        <v>20</v>
      </c>
      <c r="I50" s="63" t="s">
        <v>4100</v>
      </c>
      <c r="J50" s="101">
        <v>183361</v>
      </c>
      <c r="K50" s="101">
        <v>3667359</v>
      </c>
      <c r="L50" s="65">
        <f t="shared" si="2"/>
        <v>4.9998104903283262E-2</v>
      </c>
      <c r="M50" s="66" t="s">
        <v>4103</v>
      </c>
      <c r="N50" s="67">
        <f>VLOOKUP($A50,'Project List'!$A:$I,7,FALSE)</f>
        <v>1.5286153846153845</v>
      </c>
      <c r="O50" s="67">
        <f>VLOOKUP($A50,'Project List'!$A:$I,8,FALSE)</f>
        <v>1528.6153846153845</v>
      </c>
      <c r="P50" s="68">
        <f t="shared" si="0"/>
        <v>7.6427872356772689E-2</v>
      </c>
      <c r="Q50" s="69">
        <f>VLOOKUP($A50,'Project List'!$A:$I,9,FALSE)</f>
        <v>2018</v>
      </c>
      <c r="S50" s="62" t="s">
        <v>4104</v>
      </c>
    </row>
    <row r="51" spans="1:19">
      <c r="A51" s="63" t="s">
        <v>2830</v>
      </c>
      <c r="B51" s="63" t="s">
        <v>4110</v>
      </c>
      <c r="C51" s="62" t="str">
        <f>VLOOKUP($A51,'Project List'!$A:$I,2,FALSE)</f>
        <v>Brush</v>
      </c>
      <c r="D51" s="62" t="str">
        <f>VLOOKUP($A51,'Project List'!$A:$I,3,FALSE)</f>
        <v>CO</v>
      </c>
      <c r="E51" s="62" t="str">
        <f>VLOOKUP($A51,'Project List'!$A:$I,4,FALSE)</f>
        <v>Public Service Co of Colorado</v>
      </c>
      <c r="F51" s="62" t="str">
        <f>VLOOKUP($A51,'Project List'!$A:$I,5,FALSE)</f>
        <v>Investor Owned</v>
      </c>
      <c r="G51" s="62" t="str">
        <f>VLOOKUP($A51,'Project List'!$A:$I,6,FALSE)</f>
        <v>Pivot Energy (Microgrid)</v>
      </c>
      <c r="H51" s="63">
        <v>1</v>
      </c>
      <c r="I51" s="63" t="s">
        <v>4100</v>
      </c>
      <c r="J51" s="101">
        <v>142970</v>
      </c>
      <c r="K51" s="101">
        <v>2599453</v>
      </c>
      <c r="L51" s="65">
        <f t="shared" si="2"/>
        <v>5.5000032699187101E-2</v>
      </c>
      <c r="M51" s="66" t="s">
        <v>4103</v>
      </c>
      <c r="N51" s="67">
        <f>VLOOKUP($A51,'Project List'!$A:$I,7,FALSE)</f>
        <v>1.5384615384615383</v>
      </c>
      <c r="O51" s="67">
        <f>VLOOKUP($A51,'Project List'!$A:$I,8,FALSE)</f>
        <v>1538.4615384615383</v>
      </c>
      <c r="P51" s="68">
        <f t="shared" si="0"/>
        <v>8.4615434921826299E-2</v>
      </c>
      <c r="Q51" s="69">
        <f>VLOOKUP($A51,'Project List'!$A:$I,9,FALSE)</f>
        <v>2020</v>
      </c>
      <c r="S51" s="62" t="s">
        <v>4104</v>
      </c>
    </row>
    <row r="52" spans="1:19">
      <c r="A52" s="63" t="s">
        <v>2812</v>
      </c>
      <c r="B52" s="63" t="s">
        <v>4122</v>
      </c>
      <c r="C52" s="62" t="str">
        <f>VLOOKUP($A52,'Project List'!$A:$I,2,FALSE)</f>
        <v>Denver</v>
      </c>
      <c r="D52" s="62" t="str">
        <f>VLOOKUP($A52,'Project List'!$A:$I,3,FALSE)</f>
        <v>CO</v>
      </c>
      <c r="E52" s="62" t="str">
        <f>VLOOKUP($A52,'Project List'!$A:$I,4,FALSE)</f>
        <v>Public Service Co of Colorado</v>
      </c>
      <c r="F52" s="62" t="str">
        <f>VLOOKUP($A52,'Project List'!$A:$I,5,FALSE)</f>
        <v>Investor Owned</v>
      </c>
      <c r="G52" s="62" t="str">
        <f>VLOOKUP($A52,'Project List'!$A:$I,6,FALSE)</f>
        <v>Pivot Energy (Microgrid)</v>
      </c>
      <c r="H52" s="63">
        <v>3</v>
      </c>
      <c r="I52" s="63" t="s">
        <v>4100</v>
      </c>
      <c r="J52" s="101">
        <v>306381</v>
      </c>
      <c r="K52" s="101">
        <v>1748269</v>
      </c>
      <c r="L52" s="65">
        <f t="shared" si="2"/>
        <v>0.17524820265073623</v>
      </c>
      <c r="M52" s="66" t="s">
        <v>4103</v>
      </c>
      <c r="N52" s="67">
        <f>VLOOKUP($A52,'Project List'!$A:$I,7,FALSE)</f>
        <v>0.76500000000000001</v>
      </c>
      <c r="O52" s="67">
        <f>VLOOKUP($A52,'Project List'!$A:$I,8,FALSE)</f>
        <v>765</v>
      </c>
      <c r="P52" s="68">
        <f t="shared" si="0"/>
        <v>0.13406487502781322</v>
      </c>
      <c r="Q52" s="69">
        <f>VLOOKUP($A52,'Project List'!$A:$I,9,FALSE)</f>
        <v>2019</v>
      </c>
      <c r="S52" s="62" t="s">
        <v>4104</v>
      </c>
    </row>
    <row r="53" spans="1:19">
      <c r="A53" s="63" t="s">
        <v>2814</v>
      </c>
      <c r="B53" s="63" t="s">
        <v>4124</v>
      </c>
      <c r="C53" s="62" t="str">
        <f>VLOOKUP($A53,'Project List'!$A:$I,2,FALSE)</f>
        <v>Rifle</v>
      </c>
      <c r="D53" s="62" t="str">
        <f>VLOOKUP($A53,'Project List'!$A:$I,3,FALSE)</f>
        <v>CO</v>
      </c>
      <c r="E53" s="62" t="str">
        <f>VLOOKUP($A53,'Project List'!$A:$I,4,FALSE)</f>
        <v>Public Service Co of Colorado</v>
      </c>
      <c r="F53" s="62" t="str">
        <f>VLOOKUP($A53,'Project List'!$A:$I,5,FALSE)</f>
        <v>Investor Owned</v>
      </c>
      <c r="G53" s="62" t="str">
        <f>VLOOKUP($A53,'Project List'!$A:$I,6,FALSE)</f>
        <v>Oak Leaf Energy Partners</v>
      </c>
      <c r="H53" s="63">
        <v>4</v>
      </c>
      <c r="I53" s="63" t="s">
        <v>4100</v>
      </c>
      <c r="J53" s="101">
        <v>173734</v>
      </c>
      <c r="K53" s="101">
        <v>3451295</v>
      </c>
      <c r="L53" s="65">
        <f t="shared" si="2"/>
        <v>5.0338785876026249E-2</v>
      </c>
      <c r="M53" s="66" t="s">
        <v>4103</v>
      </c>
      <c r="N53" s="67">
        <f>VLOOKUP($A53,'Project List'!$A:$I,7,FALSE)</f>
        <v>1.5362307692307691</v>
      </c>
      <c r="O53" s="67">
        <f>VLOOKUP($A53,'Project List'!$A:$I,8,FALSE)</f>
        <v>1536.2307692307691</v>
      </c>
      <c r="P53" s="68">
        <f t="shared" si="0"/>
        <v>7.7331991748470774E-2</v>
      </c>
      <c r="Q53" s="69">
        <f>VLOOKUP($A53,'Project List'!$A:$I,9,FALSE)</f>
        <v>2019</v>
      </c>
      <c r="S53" s="62" t="s">
        <v>4104</v>
      </c>
    </row>
    <row r="54" spans="1:19">
      <c r="A54" s="63" t="s">
        <v>2804</v>
      </c>
      <c r="B54" s="63" t="s">
        <v>4129</v>
      </c>
      <c r="C54" s="62" t="str">
        <f>VLOOKUP($A54,'Project List'!$A:$I,2,FALSE)</f>
        <v>Parachute</v>
      </c>
      <c r="D54" s="62" t="str">
        <f>VLOOKUP($A54,'Project List'!$A:$I,3,FALSE)</f>
        <v>CO</v>
      </c>
      <c r="E54" s="62" t="str">
        <f>VLOOKUP($A54,'Project List'!$A:$I,4,FALSE)</f>
        <v>Public Service Co of Colorado</v>
      </c>
      <c r="F54" s="62" t="str">
        <f>VLOOKUP($A54,'Project List'!$A:$I,5,FALSE)</f>
        <v>Investor Owned</v>
      </c>
      <c r="G54" s="62" t="str">
        <f>VLOOKUP($A54,'Project List'!$A:$I,6,FALSE)</f>
        <v>Microgrid Energy</v>
      </c>
      <c r="H54" s="63">
        <v>5</v>
      </c>
      <c r="I54" s="63" t="s">
        <v>4100</v>
      </c>
      <c r="J54" s="101">
        <v>6478</v>
      </c>
      <c r="K54" s="101">
        <v>132466</v>
      </c>
      <c r="L54" s="65">
        <f t="shared" si="2"/>
        <v>4.890311476152371E-2</v>
      </c>
      <c r="M54" s="66" t="s">
        <v>4103</v>
      </c>
      <c r="N54" s="67">
        <f>VLOOKUP($A54,'Project List'!$A:$I,7,FALSE)</f>
        <v>7.6923076923076913E-2</v>
      </c>
      <c r="O54" s="67">
        <f>VLOOKUP($A54,'Project List'!$A:$I,8,FALSE)</f>
        <v>76.92307692307692</v>
      </c>
      <c r="P54" s="68">
        <f t="shared" si="0"/>
        <v>3.7617780585787464E-3</v>
      </c>
      <c r="Q54" s="69">
        <f>VLOOKUP($A54,'Project List'!$A:$I,9,FALSE)</f>
        <v>2019</v>
      </c>
      <c r="S54" s="62" t="s">
        <v>4104</v>
      </c>
    </row>
    <row r="55" spans="1:19">
      <c r="A55" s="63" t="s">
        <v>2811</v>
      </c>
      <c r="B55" s="63" t="s">
        <v>4131</v>
      </c>
      <c r="C55" s="62" t="str">
        <f>VLOOKUP($A55,'Project List'!$A:$I,2,FALSE)</f>
        <v>Watkins</v>
      </c>
      <c r="D55" s="62" t="str">
        <f>VLOOKUP($A55,'Project List'!$A:$I,3,FALSE)</f>
        <v>CO</v>
      </c>
      <c r="E55" s="62" t="str">
        <f>VLOOKUP($A55,'Project List'!$A:$I,4,FALSE)</f>
        <v>Public Service Co of Colorado</v>
      </c>
      <c r="F55" s="62" t="str">
        <f>VLOOKUP($A55,'Project List'!$A:$I,5,FALSE)</f>
        <v>Investor Owned</v>
      </c>
      <c r="G55" s="62" t="str">
        <f>VLOOKUP($A55,'Project List'!$A:$I,6,FALSE)</f>
        <v>Pivot Energy (Microgrid)</v>
      </c>
      <c r="H55" s="63">
        <v>5</v>
      </c>
      <c r="I55" s="63" t="s">
        <v>4100</v>
      </c>
      <c r="J55" s="101">
        <v>169285</v>
      </c>
      <c r="K55" s="101">
        <v>865684</v>
      </c>
      <c r="L55" s="65">
        <f t="shared" si="2"/>
        <v>0.19555057041599475</v>
      </c>
      <c r="M55" s="66" t="s">
        <v>4103</v>
      </c>
      <c r="N55" s="67">
        <f>VLOOKUP($A55,'Project List'!$A:$I,7,FALSE)</f>
        <v>0.38250000000000001</v>
      </c>
      <c r="O55" s="67">
        <f>VLOOKUP($A55,'Project List'!$A:$I,8,FALSE)</f>
        <v>382.5</v>
      </c>
      <c r="P55" s="68">
        <f t="shared" si="0"/>
        <v>7.4798093184117995E-2</v>
      </c>
      <c r="Q55" s="69">
        <f>VLOOKUP($A55,'Project List'!$A:$I,9,FALSE)</f>
        <v>2019</v>
      </c>
      <c r="S55" s="62" t="s">
        <v>4104</v>
      </c>
    </row>
    <row r="56" spans="1:19">
      <c r="A56" s="63" t="s">
        <v>2800</v>
      </c>
      <c r="B56" s="63" t="s">
        <v>4134</v>
      </c>
      <c r="C56" s="62" t="str">
        <f>VLOOKUP($A56,'Project List'!$A:$I,2,FALSE)</f>
        <v>Denver</v>
      </c>
      <c r="D56" s="62" t="str">
        <f>VLOOKUP($A56,'Project List'!$A:$I,3,FALSE)</f>
        <v>CO</v>
      </c>
      <c r="E56" s="62" t="str">
        <f>VLOOKUP($A56,'Project List'!$A:$I,4,FALSE)</f>
        <v>Public Service Co of Colorado</v>
      </c>
      <c r="F56" s="62" t="str">
        <f>VLOOKUP($A56,'Project List'!$A:$I,5,FALSE)</f>
        <v>Investor Owned</v>
      </c>
      <c r="G56" s="62" t="str">
        <f>VLOOKUP($A56,'Project List'!$A:$I,6,FALSE)</f>
        <v>Microgrid Energy</v>
      </c>
      <c r="H56" s="63">
        <v>6</v>
      </c>
      <c r="I56" s="63" t="s">
        <v>4100</v>
      </c>
      <c r="J56" s="101">
        <v>14386</v>
      </c>
      <c r="K56" s="101">
        <v>84116</v>
      </c>
      <c r="L56" s="65">
        <f t="shared" si="2"/>
        <v>0.17102572637785915</v>
      </c>
      <c r="M56" s="66" t="s">
        <v>4103</v>
      </c>
      <c r="N56" s="67">
        <f>VLOOKUP($A56,'Project List'!$A:$I,7,FALSE)</f>
        <v>5.3092307692307682E-2</v>
      </c>
      <c r="O56" s="67">
        <f>VLOOKUP($A56,'Project List'!$A:$I,8,FALSE)</f>
        <v>53.092307692307685</v>
      </c>
      <c r="P56" s="68">
        <f t="shared" si="0"/>
        <v>9.0801504881537209E-3</v>
      </c>
      <c r="Q56" s="69">
        <f>VLOOKUP($A56,'Project List'!$A:$I,9,FALSE)</f>
        <v>2019</v>
      </c>
      <c r="S56" s="62" t="s">
        <v>4104</v>
      </c>
    </row>
    <row r="57" spans="1:19">
      <c r="A57" s="63" t="s">
        <v>2816</v>
      </c>
      <c r="B57" s="63" t="s">
        <v>4137</v>
      </c>
      <c r="C57" s="62" t="str">
        <f>VLOOKUP($A57,'Project List'!$A:$I,2,FALSE)</f>
        <v>Watkins</v>
      </c>
      <c r="D57" s="62" t="str">
        <f>VLOOKUP($A57,'Project List'!$A:$I,3,FALSE)</f>
        <v>CO</v>
      </c>
      <c r="E57" s="62" t="str">
        <f>VLOOKUP($A57,'Project List'!$A:$I,4,FALSE)</f>
        <v>Public Service Co of Colorado</v>
      </c>
      <c r="F57" s="62" t="str">
        <f>VLOOKUP($A57,'Project List'!$A:$I,5,FALSE)</f>
        <v>Investor Owned</v>
      </c>
      <c r="G57" s="62" t="str">
        <f>VLOOKUP($A57,'Project List'!$A:$I,6,FALSE)</f>
        <v>Oak Leaf Energy Partners</v>
      </c>
      <c r="H57" s="63">
        <v>6</v>
      </c>
      <c r="I57" s="63" t="s">
        <v>4100</v>
      </c>
      <c r="J57" s="101">
        <v>156845</v>
      </c>
      <c r="K57" s="101">
        <v>3090838</v>
      </c>
      <c r="L57" s="65">
        <f t="shared" si="2"/>
        <v>5.0745137726403003E-2</v>
      </c>
      <c r="M57" s="66" t="s">
        <v>4103</v>
      </c>
      <c r="N57" s="67">
        <f>VLOOKUP($A57,'Project List'!$A:$I,7,FALSE)</f>
        <v>1.5362307692307691</v>
      </c>
      <c r="O57" s="67">
        <f>VLOOKUP($A57,'Project List'!$A:$I,8,FALSE)</f>
        <v>1536.2307692307691</v>
      </c>
      <c r="P57" s="68">
        <f t="shared" si="0"/>
        <v>7.7956241964153405E-2</v>
      </c>
      <c r="Q57" s="69">
        <f>VLOOKUP($A57,'Project List'!$A:$I,9,FALSE)</f>
        <v>2019</v>
      </c>
      <c r="S57" s="62" t="s">
        <v>4104</v>
      </c>
    </row>
    <row r="58" spans="1:19">
      <c r="A58" s="63" t="s">
        <v>2841</v>
      </c>
      <c r="B58" s="63" t="s">
        <v>4138</v>
      </c>
      <c r="C58" s="62" t="str">
        <f>VLOOKUP($A58,'Project List'!$A:$I,2,FALSE)</f>
        <v>New Castle</v>
      </c>
      <c r="D58" s="62" t="str">
        <f>VLOOKUP($A58,'Project List'!$A:$I,3,FALSE)</f>
        <v>CO</v>
      </c>
      <c r="E58" s="62" t="str">
        <f>VLOOKUP($A58,'Project List'!$A:$I,4,FALSE)</f>
        <v>Public Service Co of Colorado</v>
      </c>
      <c r="F58" s="62" t="str">
        <f>VLOOKUP($A58,'Project List'!$A:$I,5,FALSE)</f>
        <v>Investor Owned</v>
      </c>
      <c r="G58" s="62" t="str">
        <f>VLOOKUP($A58,'Project List'!$A:$I,6,FALSE)</f>
        <v>Pivot Energy</v>
      </c>
      <c r="H58" s="63">
        <v>6</v>
      </c>
      <c r="I58" s="63" t="s">
        <v>4100</v>
      </c>
      <c r="J58" s="101">
        <v>241377</v>
      </c>
      <c r="K58" s="101">
        <v>1473300</v>
      </c>
      <c r="L58" s="65">
        <f t="shared" si="2"/>
        <v>0.16383424964365709</v>
      </c>
      <c r="M58" s="66" t="s">
        <v>4103</v>
      </c>
      <c r="N58" s="67">
        <f>VLOOKUP($A58,'Project List'!$A:$I,7,FALSE)</f>
        <v>0.75</v>
      </c>
      <c r="O58" s="67">
        <f>VLOOKUP($A58,'Project List'!$A:$I,8,FALSE)</f>
        <v>750</v>
      </c>
      <c r="P58" s="68">
        <f t="shared" si="0"/>
        <v>0.12287568723274281</v>
      </c>
      <c r="Q58" s="69">
        <f>VLOOKUP($A58,'Project List'!$A:$I,9,FALSE)</f>
        <v>2021</v>
      </c>
      <c r="S58" s="62" t="s">
        <v>4104</v>
      </c>
    </row>
    <row r="59" spans="1:19">
      <c r="A59" s="63" t="s">
        <v>2815</v>
      </c>
      <c r="B59" s="63" t="s">
        <v>4144</v>
      </c>
      <c r="C59" s="62" t="str">
        <f>VLOOKUP($A59,'Project List'!$A:$I,2,FALSE)</f>
        <v>Watkins</v>
      </c>
      <c r="D59" s="62" t="str">
        <f>VLOOKUP($A59,'Project List'!$A:$I,3,FALSE)</f>
        <v>CO</v>
      </c>
      <c r="E59" s="62" t="str">
        <f>VLOOKUP($A59,'Project List'!$A:$I,4,FALSE)</f>
        <v>Public Service Co of Colorado</v>
      </c>
      <c r="F59" s="62" t="str">
        <f>VLOOKUP($A59,'Project List'!$A:$I,5,FALSE)</f>
        <v>Investor Owned</v>
      </c>
      <c r="G59" s="62" t="str">
        <f>VLOOKUP($A59,'Project List'!$A:$I,6,FALSE)</f>
        <v>Oak Leaf Energy Partners</v>
      </c>
      <c r="H59" s="63">
        <v>7</v>
      </c>
      <c r="I59" s="63" t="s">
        <v>4100</v>
      </c>
      <c r="J59" s="101">
        <v>165035</v>
      </c>
      <c r="K59" s="101">
        <v>3236113</v>
      </c>
      <c r="L59" s="65">
        <f t="shared" si="2"/>
        <v>5.0997910147142576E-2</v>
      </c>
      <c r="M59" s="66" t="s">
        <v>4103</v>
      </c>
      <c r="N59" s="67">
        <f>VLOOKUP($A59,'Project List'!$A:$I,7,FALSE)</f>
        <v>1.5362307692307691</v>
      </c>
      <c r="O59" s="67">
        <f>VLOOKUP($A59,'Project List'!$A:$I,8,FALSE)</f>
        <v>1536.2307692307691</v>
      </c>
      <c r="P59" s="68">
        <f t="shared" si="0"/>
        <v>7.8344558734506478E-2</v>
      </c>
      <c r="Q59" s="69">
        <f>VLOOKUP($A59,'Project List'!$A:$I,9,FALSE)</f>
        <v>2019</v>
      </c>
      <c r="S59" s="62" t="s">
        <v>4104</v>
      </c>
    </row>
    <row r="60" spans="1:19">
      <c r="A60" s="63" t="s">
        <v>2818</v>
      </c>
      <c r="B60" s="63" t="s">
        <v>4145</v>
      </c>
      <c r="C60" s="62" t="str">
        <f>VLOOKUP($A60,'Project List'!$A:$I,2,FALSE)</f>
        <v>Platteville</v>
      </c>
      <c r="D60" s="62" t="str">
        <f>VLOOKUP($A60,'Project List'!$A:$I,3,FALSE)</f>
        <v>CO</v>
      </c>
      <c r="E60" s="62" t="str">
        <f>VLOOKUP($A60,'Project List'!$A:$I,4,FALSE)</f>
        <v>Public Service Co of Colorado</v>
      </c>
      <c r="F60" s="62" t="str">
        <f>VLOOKUP($A60,'Project List'!$A:$I,5,FALSE)</f>
        <v>Investor Owned</v>
      </c>
      <c r="G60" s="62" t="str">
        <f>VLOOKUP($A60,'Project List'!$A:$I,6,FALSE)</f>
        <v>Oak Leaf Energy Partners</v>
      </c>
      <c r="H60" s="63">
        <v>7</v>
      </c>
      <c r="I60" s="63" t="s">
        <v>4100</v>
      </c>
      <c r="J60" s="101">
        <v>169737</v>
      </c>
      <c r="K60" s="101">
        <v>3328313</v>
      </c>
      <c r="L60" s="65">
        <f t="shared" si="2"/>
        <v>5.099790794916223E-2</v>
      </c>
      <c r="M60" s="66" t="s">
        <v>4103</v>
      </c>
      <c r="N60" s="67">
        <f>VLOOKUP($A60,'Project List'!$A:$I,7,FALSE)</f>
        <v>1.5362307692307691</v>
      </c>
      <c r="O60" s="67">
        <f>VLOOKUP($A60,'Project List'!$A:$I,8,FALSE)</f>
        <v>1536.2307692307691</v>
      </c>
      <c r="P60" s="68">
        <f t="shared" si="0"/>
        <v>7.8344555357901441E-2</v>
      </c>
      <c r="Q60" s="69">
        <f>VLOOKUP($A60,'Project List'!$A:$I,9,FALSE)</f>
        <v>2019</v>
      </c>
      <c r="S60" s="62" t="s">
        <v>4104</v>
      </c>
    </row>
    <row r="61" spans="1:19">
      <c r="A61" s="63" t="s">
        <v>2819</v>
      </c>
      <c r="B61" s="63" t="s">
        <v>4146</v>
      </c>
      <c r="C61" s="62" t="str">
        <f>VLOOKUP($A61,'Project List'!$A:$I,2,FALSE)</f>
        <v>Platteville</v>
      </c>
      <c r="D61" s="62" t="str">
        <f>VLOOKUP($A61,'Project List'!$A:$I,3,FALSE)</f>
        <v>CO</v>
      </c>
      <c r="E61" s="62" t="str">
        <f>VLOOKUP($A61,'Project List'!$A:$I,4,FALSE)</f>
        <v>Public Service Co of Colorado</v>
      </c>
      <c r="F61" s="62" t="str">
        <f>VLOOKUP($A61,'Project List'!$A:$I,5,FALSE)</f>
        <v>Investor Owned</v>
      </c>
      <c r="G61" s="62" t="str">
        <f>VLOOKUP($A61,'Project List'!$A:$I,6,FALSE)</f>
        <v>Oak Leaf Energy Partners</v>
      </c>
      <c r="H61" s="63">
        <v>7</v>
      </c>
      <c r="I61" s="63" t="s">
        <v>4100</v>
      </c>
      <c r="J61" s="101">
        <v>110162</v>
      </c>
      <c r="K61" s="101">
        <v>2131210</v>
      </c>
      <c r="L61" s="65">
        <f t="shared" si="2"/>
        <v>5.1689885088752399E-2</v>
      </c>
      <c r="M61" s="66" t="s">
        <v>4103</v>
      </c>
      <c r="N61" s="67">
        <f>VLOOKUP($A61,'Project List'!$A:$I,7,FALSE)</f>
        <v>0.91076923076923066</v>
      </c>
      <c r="O61" s="67">
        <f>VLOOKUP($A61,'Project List'!$A:$I,8,FALSE)</f>
        <v>910.76923076923072</v>
      </c>
      <c r="P61" s="68">
        <f t="shared" si="0"/>
        <v>4.7077556880832948E-2</v>
      </c>
      <c r="Q61" s="69">
        <f>VLOOKUP($A61,'Project List'!$A:$I,9,FALSE)</f>
        <v>2019</v>
      </c>
      <c r="S61" s="62" t="s">
        <v>4104</v>
      </c>
    </row>
    <row r="62" spans="1:19">
      <c r="A62" s="63" t="s">
        <v>2820</v>
      </c>
      <c r="B62" s="63" t="s">
        <v>4147</v>
      </c>
      <c r="C62" s="62" t="str">
        <f>VLOOKUP($A62,'Project List'!$A:$I,2,FALSE)</f>
        <v>Denver</v>
      </c>
      <c r="D62" s="62" t="str">
        <f>VLOOKUP($A62,'Project List'!$A:$I,3,FALSE)</f>
        <v>CO</v>
      </c>
      <c r="E62" s="62" t="str">
        <f>VLOOKUP($A62,'Project List'!$A:$I,4,FALSE)</f>
        <v>Public Service Co of Colorado</v>
      </c>
      <c r="F62" s="62" t="str">
        <f>VLOOKUP($A62,'Project List'!$A:$I,5,FALSE)</f>
        <v>Investor Owned</v>
      </c>
      <c r="G62" s="62" t="str">
        <f>VLOOKUP($A62,'Project List'!$A:$I,6,FALSE)</f>
        <v>Oak Leaf Energy Partners</v>
      </c>
      <c r="H62" s="63">
        <v>7</v>
      </c>
      <c r="I62" s="63" t="s">
        <v>4100</v>
      </c>
      <c r="J62" s="101">
        <v>190807</v>
      </c>
      <c r="K62" s="101">
        <v>3741394</v>
      </c>
      <c r="L62" s="65">
        <f t="shared" si="2"/>
        <v>5.0998905755448368E-2</v>
      </c>
      <c r="M62" s="66" t="s">
        <v>4103</v>
      </c>
      <c r="N62" s="67">
        <f>VLOOKUP($A62,'Project List'!$A:$I,7,FALSE)</f>
        <v>1.5362307692307691</v>
      </c>
      <c r="O62" s="67">
        <f>VLOOKUP($A62,'Project List'!$A:$I,8,FALSE)</f>
        <v>1536.2307692307691</v>
      </c>
      <c r="P62" s="68">
        <f t="shared" si="0"/>
        <v>7.8346088218619936E-2</v>
      </c>
      <c r="Q62" s="69">
        <f>VLOOKUP($A62,'Project List'!$A:$I,9,FALSE)</f>
        <v>2019</v>
      </c>
      <c r="S62" s="62" t="s">
        <v>4104</v>
      </c>
    </row>
    <row r="63" spans="1:19">
      <c r="A63" s="63" t="s">
        <v>2822</v>
      </c>
      <c r="B63" s="63" t="s">
        <v>4148</v>
      </c>
      <c r="C63" s="62" t="str">
        <f>VLOOKUP($A63,'Project List'!$A:$I,2,FALSE)</f>
        <v>Denver</v>
      </c>
      <c r="D63" s="62" t="str">
        <f>VLOOKUP($A63,'Project List'!$A:$I,3,FALSE)</f>
        <v>CO</v>
      </c>
      <c r="E63" s="62" t="str">
        <f>VLOOKUP($A63,'Project List'!$A:$I,4,FALSE)</f>
        <v>Public Service Co of Colorado</v>
      </c>
      <c r="F63" s="62" t="str">
        <f>VLOOKUP($A63,'Project List'!$A:$I,5,FALSE)</f>
        <v>Investor Owned</v>
      </c>
      <c r="G63" s="62" t="str">
        <f>VLOOKUP($A63,'Project List'!$A:$I,6,FALSE)</f>
        <v>Oak Leaf Energy Partners</v>
      </c>
      <c r="H63" s="63">
        <v>7</v>
      </c>
      <c r="I63" s="63" t="s">
        <v>4100</v>
      </c>
      <c r="J63" s="101">
        <v>160128</v>
      </c>
      <c r="K63" s="101">
        <v>3146499</v>
      </c>
      <c r="L63" s="65">
        <f t="shared" si="2"/>
        <v>5.0890847255950188E-2</v>
      </c>
      <c r="M63" s="66" t="s">
        <v>4103</v>
      </c>
      <c r="N63" s="67">
        <f>VLOOKUP($A63,'Project List'!$A:$I,7,FALSE)</f>
        <v>1.5362307692307691</v>
      </c>
      <c r="O63" s="67">
        <f>VLOOKUP($A63,'Project List'!$A:$I,8,FALSE)</f>
        <v>1536.2307692307691</v>
      </c>
      <c r="P63" s="68">
        <f t="shared" si="0"/>
        <v>7.8180085426813928E-2</v>
      </c>
      <c r="Q63" s="69">
        <f>VLOOKUP($A63,'Project List'!$A:$I,9,FALSE)</f>
        <v>2019</v>
      </c>
      <c r="S63" s="62" t="s">
        <v>4104</v>
      </c>
    </row>
    <row r="64" spans="1:19">
      <c r="A64" s="63" t="s">
        <v>2824</v>
      </c>
      <c r="B64" s="63" t="s">
        <v>4149</v>
      </c>
      <c r="C64" s="62" t="str">
        <f>VLOOKUP($A64,'Project List'!$A:$I,2,FALSE)</f>
        <v>Platteville</v>
      </c>
      <c r="D64" s="62" t="str">
        <f>VLOOKUP($A64,'Project List'!$A:$I,3,FALSE)</f>
        <v>CO</v>
      </c>
      <c r="E64" s="62" t="str">
        <f>VLOOKUP($A64,'Project List'!$A:$I,4,FALSE)</f>
        <v>Public Service Co of Colorado</v>
      </c>
      <c r="F64" s="62" t="str">
        <f>VLOOKUP($A64,'Project List'!$A:$I,5,FALSE)</f>
        <v>Investor Owned</v>
      </c>
      <c r="G64" s="62" t="str">
        <f>VLOOKUP($A64,'Project List'!$A:$I,6,FALSE)</f>
        <v>Pivot Energy (Microgrid)</v>
      </c>
      <c r="H64" s="63">
        <v>7</v>
      </c>
      <c r="I64" s="63" t="s">
        <v>4100</v>
      </c>
      <c r="J64" s="101">
        <v>154215</v>
      </c>
      <c r="K64" s="101">
        <v>3072567</v>
      </c>
      <c r="L64" s="65">
        <f t="shared" si="2"/>
        <v>5.0190931556577938E-2</v>
      </c>
      <c r="M64" s="66" t="s">
        <v>4103</v>
      </c>
      <c r="N64" s="67">
        <f>VLOOKUP($A64,'Project List'!$A:$I,7,FALSE)</f>
        <v>1.2561230769230769</v>
      </c>
      <c r="O64" s="67">
        <f>VLOOKUP($A64,'Project List'!$A:$I,8,FALSE)</f>
        <v>1256.123076923077</v>
      </c>
      <c r="P64" s="68">
        <f t="shared" si="0"/>
        <v>6.3045987380484239E-2</v>
      </c>
      <c r="Q64" s="69">
        <f>VLOOKUP($A64,'Project List'!$A:$I,9,FALSE)</f>
        <v>2019</v>
      </c>
      <c r="S64" s="62" t="s">
        <v>4104</v>
      </c>
    </row>
    <row r="65" spans="1:19">
      <c r="A65" s="63" t="s">
        <v>2835</v>
      </c>
      <c r="B65" s="63" t="s">
        <v>4152</v>
      </c>
      <c r="C65" s="62" t="str">
        <f>VLOOKUP($A65,'Project List'!$A:$I,2,FALSE)</f>
        <v>Watkins</v>
      </c>
      <c r="D65" s="62" t="str">
        <f>VLOOKUP($A65,'Project List'!$A:$I,3,FALSE)</f>
        <v>CO</v>
      </c>
      <c r="E65" s="62" t="str">
        <f>VLOOKUP($A65,'Project List'!$A:$I,4,FALSE)</f>
        <v>Public Service Co of Colorado</v>
      </c>
      <c r="F65" s="62" t="str">
        <f>VLOOKUP($A65,'Project List'!$A:$I,5,FALSE)</f>
        <v>Investor Owned</v>
      </c>
      <c r="G65" s="62" t="str">
        <f>VLOOKUP($A65,'Project List'!$A:$I,6,FALSE)</f>
        <v>Greenbacker Group</v>
      </c>
      <c r="H65" s="63">
        <v>7</v>
      </c>
      <c r="I65" s="63" t="s">
        <v>4100</v>
      </c>
      <c r="J65" s="101">
        <v>169211</v>
      </c>
      <c r="K65" s="101">
        <v>3317925</v>
      </c>
      <c r="L65" s="65">
        <f t="shared" si="2"/>
        <v>5.0999043076621682E-2</v>
      </c>
      <c r="M65" s="66" t="s">
        <v>4103</v>
      </c>
      <c r="N65" s="67">
        <f>VLOOKUP($A65,'Project List'!$A:$I,7,FALSE)</f>
        <v>1.5</v>
      </c>
      <c r="O65" s="67">
        <f>VLOOKUP($A65,'Project List'!$A:$I,8,FALSE)</f>
        <v>1500</v>
      </c>
      <c r="P65" s="68">
        <f t="shared" si="0"/>
        <v>7.6498564614932527E-2</v>
      </c>
      <c r="Q65" s="69">
        <f>VLOOKUP($A65,'Project List'!$A:$I,9,FALSE)</f>
        <v>2019</v>
      </c>
      <c r="S65" s="62" t="s">
        <v>4104</v>
      </c>
    </row>
    <row r="66" spans="1:19">
      <c r="A66" s="63" t="s">
        <v>2807</v>
      </c>
      <c r="B66" s="63" t="s">
        <v>4159</v>
      </c>
      <c r="C66" s="62" t="str">
        <f>VLOOKUP($A66,'Project List'!$A:$I,2,FALSE)</f>
        <v>Alamosa</v>
      </c>
      <c r="D66" s="62" t="str">
        <f>VLOOKUP($A66,'Project List'!$A:$I,3,FALSE)</f>
        <v>CO</v>
      </c>
      <c r="E66" s="62" t="str">
        <f>VLOOKUP($A66,'Project List'!$A:$I,4,FALSE)</f>
        <v>Public Service Co of Colorado</v>
      </c>
      <c r="F66" s="62" t="str">
        <f>VLOOKUP($A66,'Project List'!$A:$I,5,FALSE)</f>
        <v>Investor Owned</v>
      </c>
      <c r="G66" s="62" t="str">
        <f>VLOOKUP($A66,'Project List'!$A:$I,6,FALSE)</f>
        <v>Oak Leaf Energy Partners</v>
      </c>
      <c r="H66" s="63">
        <v>8</v>
      </c>
      <c r="I66" s="63" t="s">
        <v>4100</v>
      </c>
      <c r="J66" s="101">
        <v>455793</v>
      </c>
      <c r="K66" s="101">
        <v>3691364</v>
      </c>
      <c r="L66" s="65">
        <f t="shared" si="2"/>
        <v>0.12347549577879613</v>
      </c>
      <c r="M66" s="66" t="s">
        <v>4103</v>
      </c>
      <c r="N66" s="67">
        <f>VLOOKUP($A66,'Project List'!$A:$I,7,FALSE)</f>
        <v>1.5362307692307691</v>
      </c>
      <c r="O66" s="67">
        <f>VLOOKUP($A66,'Project List'!$A:$I,8,FALSE)</f>
        <v>1536.2307692307691</v>
      </c>
      <c r="P66" s="68">
        <f t="shared" ref="P66:P129" si="3">N66*L66</f>
        <v>0.18968685586141057</v>
      </c>
      <c r="Q66" s="69">
        <f>VLOOKUP($A66,'Project List'!$A:$I,9,FALSE)</f>
        <v>2019</v>
      </c>
      <c r="S66" s="62" t="s">
        <v>4104</v>
      </c>
    </row>
    <row r="67" spans="1:19">
      <c r="A67" s="63" t="s">
        <v>2813</v>
      </c>
      <c r="B67" s="63" t="s">
        <v>4160</v>
      </c>
      <c r="C67" s="62" t="str">
        <f>VLOOKUP($A67,'Project List'!$A:$I,2,FALSE)</f>
        <v>Palisade</v>
      </c>
      <c r="D67" s="62" t="str">
        <f>VLOOKUP($A67,'Project List'!$A:$I,3,FALSE)</f>
        <v>CO</v>
      </c>
      <c r="E67" s="62" t="str">
        <f>VLOOKUP($A67,'Project List'!$A:$I,4,FALSE)</f>
        <v>Public Service Co of Colorado</v>
      </c>
      <c r="F67" s="62" t="str">
        <f>VLOOKUP($A67,'Project List'!$A:$I,5,FALSE)</f>
        <v>Investor Owned</v>
      </c>
      <c r="G67" s="62" t="str">
        <f>VLOOKUP($A67,'Project List'!$A:$I,6,FALSE)</f>
        <v>Pivot Energy (Microgrid)</v>
      </c>
      <c r="H67" s="63">
        <v>8</v>
      </c>
      <c r="I67" s="63" t="s">
        <v>4100</v>
      </c>
      <c r="J67" s="101">
        <v>98878</v>
      </c>
      <c r="K67" s="101">
        <v>1977524</v>
      </c>
      <c r="L67" s="65">
        <f t="shared" si="2"/>
        <v>5.0000910229155246E-2</v>
      </c>
      <c r="M67" s="66" t="s">
        <v>4103</v>
      </c>
      <c r="N67" s="67">
        <f>VLOOKUP($A67,'Project List'!$A:$I,7,FALSE)</f>
        <v>1.5344999999999998</v>
      </c>
      <c r="O67" s="67">
        <f>VLOOKUP($A67,'Project List'!$A:$I,8,FALSE)</f>
        <v>1534.4999999999998</v>
      </c>
      <c r="P67" s="68">
        <f t="shared" si="3"/>
        <v>7.6726396746638711E-2</v>
      </c>
      <c r="Q67" s="69">
        <f>VLOOKUP($A67,'Project List'!$A:$I,9,FALSE)</f>
        <v>2019</v>
      </c>
      <c r="S67" s="62" t="s">
        <v>4104</v>
      </c>
    </row>
    <row r="68" spans="1:19">
      <c r="A68" s="63" t="s">
        <v>2823</v>
      </c>
      <c r="B68" s="63" t="s">
        <v>4161</v>
      </c>
      <c r="C68" s="62" t="str">
        <f>VLOOKUP($A68,'Project List'!$A:$I,2,FALSE)</f>
        <v>Grand Junction</v>
      </c>
      <c r="D68" s="62" t="str">
        <f>VLOOKUP($A68,'Project List'!$A:$I,3,FALSE)</f>
        <v>CO</v>
      </c>
      <c r="E68" s="62" t="str">
        <f>VLOOKUP($A68,'Project List'!$A:$I,4,FALSE)</f>
        <v>Public Service Co of Colorado</v>
      </c>
      <c r="F68" s="62" t="str">
        <f>VLOOKUP($A68,'Project List'!$A:$I,5,FALSE)</f>
        <v>Investor Owned</v>
      </c>
      <c r="G68" s="62" t="str">
        <f>VLOOKUP($A68,'Project List'!$A:$I,6,FALSE)</f>
        <v>Pivot Energy (Microgrid)</v>
      </c>
      <c r="H68" s="63">
        <v>8</v>
      </c>
      <c r="I68" s="63" t="s">
        <v>4100</v>
      </c>
      <c r="J68" s="101">
        <v>365650</v>
      </c>
      <c r="K68" s="101">
        <v>3712164</v>
      </c>
      <c r="L68" s="65">
        <f t="shared" ref="L68:L95" si="4">J68/K68</f>
        <v>9.8500497284063959E-2</v>
      </c>
      <c r="M68" s="66" t="s">
        <v>4103</v>
      </c>
      <c r="N68" s="67">
        <f>VLOOKUP($A68,'Project List'!$A:$I,7,FALSE)</f>
        <v>1.5335999999999999</v>
      </c>
      <c r="O68" s="67">
        <f>VLOOKUP($A68,'Project List'!$A:$I,8,FALSE)</f>
        <v>1533.6</v>
      </c>
      <c r="P68" s="68">
        <f t="shared" si="3"/>
        <v>0.15106036263484046</v>
      </c>
      <c r="Q68" s="69">
        <f>VLOOKUP($A68,'Project List'!$A:$I,9,FALSE)</f>
        <v>2019</v>
      </c>
      <c r="S68" s="62" t="s">
        <v>4104</v>
      </c>
    </row>
    <row r="69" spans="1:19">
      <c r="A69" s="63" t="s">
        <v>2826</v>
      </c>
      <c r="B69" s="63" t="s">
        <v>4162</v>
      </c>
      <c r="C69" s="62" t="str">
        <f>VLOOKUP($A69,'Project List'!$A:$I,2,FALSE)</f>
        <v>Platteville</v>
      </c>
      <c r="D69" s="62" t="str">
        <f>VLOOKUP($A69,'Project List'!$A:$I,3,FALSE)</f>
        <v>CO</v>
      </c>
      <c r="E69" s="62" t="str">
        <f>VLOOKUP($A69,'Project List'!$A:$I,4,FALSE)</f>
        <v>Public Service Co of Colorado</v>
      </c>
      <c r="F69" s="62" t="str">
        <f>VLOOKUP($A69,'Project List'!$A:$I,5,FALSE)</f>
        <v>Investor Owned</v>
      </c>
      <c r="G69" s="62" t="str">
        <f>VLOOKUP($A69,'Project List'!$A:$I,6,FALSE)</f>
        <v>Grid Alternatives</v>
      </c>
      <c r="H69" s="63">
        <v>8</v>
      </c>
      <c r="I69" s="63">
        <v>8</v>
      </c>
      <c r="J69" s="101">
        <v>153024</v>
      </c>
      <c r="K69" s="101">
        <v>153024</v>
      </c>
      <c r="L69" s="65">
        <f t="shared" si="4"/>
        <v>1</v>
      </c>
      <c r="M69" s="66" t="s">
        <v>4103</v>
      </c>
      <c r="N69" s="67">
        <f>VLOOKUP($A69,'Project List'!$A:$I,7,FALSE)</f>
        <v>7.4976923076923066E-2</v>
      </c>
      <c r="O69" s="67">
        <f>VLOOKUP($A69,'Project List'!$A:$I,8,FALSE)</f>
        <v>74.976923076923072</v>
      </c>
      <c r="P69" s="68">
        <f t="shared" si="3"/>
        <v>7.4976923076923066E-2</v>
      </c>
      <c r="Q69" s="69">
        <f>VLOOKUP($A69,'Project List'!$A:$I,9,FALSE)</f>
        <v>2018</v>
      </c>
      <c r="S69" s="62" t="s">
        <v>4104</v>
      </c>
    </row>
    <row r="70" spans="1:19">
      <c r="A70" s="63" t="s">
        <v>2808</v>
      </c>
      <c r="B70" s="63" t="s">
        <v>4165</v>
      </c>
      <c r="C70" s="62" t="str">
        <f>VLOOKUP($A70,'Project List'!$A:$I,2,FALSE)</f>
        <v>Watkins</v>
      </c>
      <c r="D70" s="62" t="str">
        <f>VLOOKUP($A70,'Project List'!$A:$I,3,FALSE)</f>
        <v>CO</v>
      </c>
      <c r="E70" s="62" t="str">
        <f>VLOOKUP($A70,'Project List'!$A:$I,4,FALSE)</f>
        <v>Public Service Co of Colorado</v>
      </c>
      <c r="F70" s="62" t="str">
        <f>VLOOKUP($A70,'Project List'!$A:$I,5,FALSE)</f>
        <v>Investor Owned</v>
      </c>
      <c r="G70" s="62" t="str">
        <f>VLOOKUP($A70,'Project List'!$A:$I,6,FALSE)</f>
        <v>Oak Leaf Energy Partners</v>
      </c>
      <c r="H70" s="63">
        <v>10</v>
      </c>
      <c r="I70" s="63" t="s">
        <v>4100</v>
      </c>
      <c r="J70" s="101">
        <v>175313</v>
      </c>
      <c r="K70" s="101">
        <v>3437637</v>
      </c>
      <c r="L70" s="65">
        <f t="shared" si="4"/>
        <v>5.0998112947934875E-2</v>
      </c>
      <c r="M70" s="66" t="s">
        <v>4103</v>
      </c>
      <c r="N70" s="67">
        <f>VLOOKUP($A70,'Project List'!$A:$I,7,FALSE)</f>
        <v>1.5362307692307691</v>
      </c>
      <c r="O70" s="67">
        <f>VLOOKUP($A70,'Project List'!$A:$I,8,FALSE)</f>
        <v>1536.2307692307691</v>
      </c>
      <c r="P70" s="68">
        <f t="shared" si="3"/>
        <v>7.8344870283323639E-2</v>
      </c>
      <c r="Q70" s="69">
        <f>VLOOKUP($A70,'Project List'!$A:$I,9,FALSE)</f>
        <v>2019</v>
      </c>
      <c r="S70" s="62" t="s">
        <v>4104</v>
      </c>
    </row>
    <row r="71" spans="1:19">
      <c r="A71" s="63" t="s">
        <v>2828</v>
      </c>
      <c r="B71" s="63" t="s">
        <v>4166</v>
      </c>
      <c r="C71" s="62" t="str">
        <f>VLOOKUP($A71,'Project List'!$A:$I,2,FALSE)</f>
        <v>Watkins</v>
      </c>
      <c r="D71" s="62" t="str">
        <f>VLOOKUP($A71,'Project List'!$A:$I,3,FALSE)</f>
        <v>CO</v>
      </c>
      <c r="E71" s="62" t="str">
        <f>VLOOKUP($A71,'Project List'!$A:$I,4,FALSE)</f>
        <v>Public Service Co of Colorado</v>
      </c>
      <c r="F71" s="62" t="str">
        <f>VLOOKUP($A71,'Project List'!$A:$I,5,FALSE)</f>
        <v>Investor Owned</v>
      </c>
      <c r="G71" s="62" t="str">
        <f>VLOOKUP($A71,'Project List'!$A:$I,6,FALSE)</f>
        <v>Pivot Energy (Microgrid)</v>
      </c>
      <c r="H71" s="63">
        <v>10</v>
      </c>
      <c r="I71" s="63" t="s">
        <v>4100</v>
      </c>
      <c r="J71" s="101">
        <v>313743</v>
      </c>
      <c r="K71" s="101">
        <v>2859242</v>
      </c>
      <c r="L71" s="65">
        <f t="shared" si="4"/>
        <v>0.10972943178646648</v>
      </c>
      <c r="M71" s="66" t="s">
        <v>4103</v>
      </c>
      <c r="N71" s="67">
        <f>VLOOKUP($A71,'Project List'!$A:$I,7,FALSE)</f>
        <v>1.5344999999999998</v>
      </c>
      <c r="O71" s="67">
        <f>VLOOKUP($A71,'Project List'!$A:$I,8,FALSE)</f>
        <v>1534.4999999999998</v>
      </c>
      <c r="P71" s="68">
        <f t="shared" si="3"/>
        <v>0.16837981307633279</v>
      </c>
      <c r="Q71" s="69">
        <f>VLOOKUP($A71,'Project List'!$A:$I,9,FALSE)</f>
        <v>2019</v>
      </c>
      <c r="S71" s="62" t="s">
        <v>4104</v>
      </c>
    </row>
    <row r="72" spans="1:19">
      <c r="A72" s="63" t="s">
        <v>2810</v>
      </c>
      <c r="B72" s="63" t="s">
        <v>4167</v>
      </c>
      <c r="C72" s="62" t="str">
        <f>VLOOKUP($A72,'Project List'!$A:$I,2,FALSE)</f>
        <v>Palisade</v>
      </c>
      <c r="D72" s="62" t="str">
        <f>VLOOKUP($A72,'Project List'!$A:$I,3,FALSE)</f>
        <v>CO</v>
      </c>
      <c r="E72" s="62" t="str">
        <f>VLOOKUP($A72,'Project List'!$A:$I,4,FALSE)</f>
        <v>Public Service Co of Colorado</v>
      </c>
      <c r="F72" s="62" t="str">
        <f>VLOOKUP($A72,'Project List'!$A:$I,5,FALSE)</f>
        <v>Investor Owned</v>
      </c>
      <c r="G72" s="62" t="str">
        <f>VLOOKUP($A72,'Project List'!$A:$I,6,FALSE)</f>
        <v>Oak Leaf Energy Partners</v>
      </c>
      <c r="H72" s="63">
        <v>11</v>
      </c>
      <c r="I72" s="63" t="s">
        <v>4100</v>
      </c>
      <c r="J72" s="101">
        <v>162026</v>
      </c>
      <c r="K72" s="101">
        <v>3176186</v>
      </c>
      <c r="L72" s="65">
        <f t="shared" si="4"/>
        <v>5.1012755550210218E-2</v>
      </c>
      <c r="M72" s="66" t="s">
        <v>4103</v>
      </c>
      <c r="N72" s="67">
        <f>VLOOKUP($A72,'Project List'!$A:$I,7,FALSE)</f>
        <v>1.5362307692307691</v>
      </c>
      <c r="O72" s="67">
        <f>VLOOKUP($A72,'Project List'!$A:$I,8,FALSE)</f>
        <v>1536.2307692307691</v>
      </c>
      <c r="P72" s="68">
        <f t="shared" si="3"/>
        <v>7.8367364699480621E-2</v>
      </c>
      <c r="Q72" s="69">
        <f>VLOOKUP($A72,'Project List'!$A:$I,9,FALSE)</f>
        <v>2019</v>
      </c>
      <c r="S72" s="62" t="s">
        <v>4104</v>
      </c>
    </row>
    <row r="73" spans="1:19">
      <c r="A73" s="63" t="s">
        <v>2817</v>
      </c>
      <c r="B73" s="63" t="s">
        <v>4168</v>
      </c>
      <c r="C73" s="62" t="str">
        <f>VLOOKUP($A73,'Project List'!$A:$I,2,FALSE)</f>
        <v>Salida</v>
      </c>
      <c r="D73" s="62" t="str">
        <f>VLOOKUP($A73,'Project List'!$A:$I,3,FALSE)</f>
        <v>CO</v>
      </c>
      <c r="E73" s="62" t="str">
        <f>VLOOKUP($A73,'Project List'!$A:$I,4,FALSE)</f>
        <v>Public Service Co of Colorado</v>
      </c>
      <c r="F73" s="62" t="str">
        <f>VLOOKUP($A73,'Project List'!$A:$I,5,FALSE)</f>
        <v>Investor Owned</v>
      </c>
      <c r="G73" s="62" t="str">
        <f>VLOOKUP($A73,'Project List'!$A:$I,6,FALSE)</f>
        <v>Oak Leaf Energy Partners</v>
      </c>
      <c r="H73" s="63">
        <v>11</v>
      </c>
      <c r="I73" s="63" t="s">
        <v>4100</v>
      </c>
      <c r="J73" s="101">
        <v>369854</v>
      </c>
      <c r="K73" s="101">
        <v>3868829</v>
      </c>
      <c r="L73" s="65">
        <f t="shared" si="4"/>
        <v>9.5598435598988743E-2</v>
      </c>
      <c r="M73" s="66" t="s">
        <v>4103</v>
      </c>
      <c r="N73" s="67">
        <f>VLOOKUP($A73,'Project List'!$A:$I,7,FALSE)</f>
        <v>1.5362307692307691</v>
      </c>
      <c r="O73" s="67">
        <f>VLOOKUP($A73,'Project List'!$A:$I,8,FALSE)</f>
        <v>1536.2307692307691</v>
      </c>
      <c r="P73" s="68">
        <f t="shared" si="3"/>
        <v>0.14686125825749261</v>
      </c>
      <c r="Q73" s="69">
        <f>VLOOKUP($A73,'Project List'!$A:$I,9,FALSE)</f>
        <v>2019</v>
      </c>
      <c r="S73" s="62" t="s">
        <v>4104</v>
      </c>
    </row>
    <row r="74" spans="1:19">
      <c r="A74" s="63" t="s">
        <v>2825</v>
      </c>
      <c r="B74" s="63" t="s">
        <v>4176</v>
      </c>
      <c r="C74" s="62" t="str">
        <f>VLOOKUP($A74,'Project List'!$A:$I,2,FALSE)</f>
        <v>Watkins</v>
      </c>
      <c r="D74" s="62" t="str">
        <f>VLOOKUP($A74,'Project List'!$A:$I,3,FALSE)</f>
        <v>CO</v>
      </c>
      <c r="E74" s="62" t="str">
        <f>VLOOKUP($A74,'Project List'!$A:$I,4,FALSE)</f>
        <v>Public Service Co of Colorado</v>
      </c>
      <c r="F74" s="62" t="str">
        <f>VLOOKUP($A74,'Project List'!$A:$I,5,FALSE)</f>
        <v>Investor Owned</v>
      </c>
      <c r="G74" s="62" t="str">
        <f>VLOOKUP($A74,'Project List'!$A:$I,6,FALSE)</f>
        <v>Pivot Energy (Microgrid)</v>
      </c>
      <c r="H74" s="63">
        <v>14</v>
      </c>
      <c r="I74" s="63" t="s">
        <v>4100</v>
      </c>
      <c r="J74" s="101">
        <v>1169284</v>
      </c>
      <c r="K74" s="101">
        <v>1695644</v>
      </c>
      <c r="L74" s="65">
        <f t="shared" si="4"/>
        <v>0.68958106772412131</v>
      </c>
      <c r="M74" s="66" t="s">
        <v>4103</v>
      </c>
      <c r="N74" s="67">
        <f>VLOOKUP($A74,'Project List'!$A:$I,7,FALSE)</f>
        <v>0.7695384615384615</v>
      </c>
      <c r="O74" s="67">
        <f>VLOOKUP($A74,'Project List'!$A:$I,8,FALSE)</f>
        <v>769.53846153846155</v>
      </c>
      <c r="P74" s="68">
        <f t="shared" si="3"/>
        <v>0.53065915396246999</v>
      </c>
      <c r="Q74" s="69">
        <f>VLOOKUP($A74,'Project List'!$A:$I,9,FALSE)</f>
        <v>2019</v>
      </c>
      <c r="S74" s="62" t="s">
        <v>4104</v>
      </c>
    </row>
    <row r="75" spans="1:19">
      <c r="A75" s="63" t="s">
        <v>2827</v>
      </c>
      <c r="B75" s="63" t="s">
        <v>4179</v>
      </c>
      <c r="C75" s="62" t="str">
        <f>VLOOKUP($A75,'Project List'!$A:$I,2,FALSE)</f>
        <v>Watkins</v>
      </c>
      <c r="D75" s="62" t="str">
        <f>VLOOKUP($A75,'Project List'!$A:$I,3,FALSE)</f>
        <v>CO</v>
      </c>
      <c r="E75" s="62" t="str">
        <f>VLOOKUP($A75,'Project List'!$A:$I,4,FALSE)</f>
        <v>Public Service Co of Colorado</v>
      </c>
      <c r="F75" s="62" t="str">
        <f>VLOOKUP($A75,'Project List'!$A:$I,5,FALSE)</f>
        <v>Investor Owned</v>
      </c>
      <c r="G75" s="62" t="str">
        <f>VLOOKUP($A75,'Project List'!$A:$I,6,FALSE)</f>
        <v>Pivot Energy (Microgrid)</v>
      </c>
      <c r="H75" s="63">
        <v>15</v>
      </c>
      <c r="I75" s="63" t="s">
        <v>4100</v>
      </c>
      <c r="J75" s="101">
        <v>538960</v>
      </c>
      <c r="K75" s="101">
        <v>3287802</v>
      </c>
      <c r="L75" s="65">
        <f t="shared" si="4"/>
        <v>0.16392714646441606</v>
      </c>
      <c r="M75" s="66" t="s">
        <v>4103</v>
      </c>
      <c r="N75" s="67">
        <f>VLOOKUP($A75,'Project List'!$A:$I,7,FALSE)</f>
        <v>1.5344999999999998</v>
      </c>
      <c r="O75" s="67">
        <f>VLOOKUP($A75,'Project List'!$A:$I,8,FALSE)</f>
        <v>1534.4999999999998</v>
      </c>
      <c r="P75" s="68">
        <f t="shared" si="3"/>
        <v>0.25154620624964641</v>
      </c>
      <c r="Q75" s="69">
        <f>VLOOKUP($A75,'Project List'!$A:$I,9,FALSE)</f>
        <v>2019</v>
      </c>
      <c r="S75" s="62" t="s">
        <v>4104</v>
      </c>
    </row>
    <row r="76" spans="1:19">
      <c r="A76" s="63" t="s">
        <v>2843</v>
      </c>
      <c r="B76" s="63" t="s">
        <v>4180</v>
      </c>
      <c r="C76" s="62" t="str">
        <f>VLOOKUP($A76,'Project List'!$A:$I,2,FALSE)</f>
        <v>Watkins</v>
      </c>
      <c r="D76" s="62" t="str">
        <f>VLOOKUP($A76,'Project List'!$A:$I,3,FALSE)</f>
        <v>CO</v>
      </c>
      <c r="E76" s="62" t="str">
        <f>VLOOKUP($A76,'Project List'!$A:$I,4,FALSE)</f>
        <v>Public Service Co of Colorado</v>
      </c>
      <c r="F76" s="62" t="str">
        <f>VLOOKUP($A76,'Project List'!$A:$I,5,FALSE)</f>
        <v>Investor Owned</v>
      </c>
      <c r="G76" s="62" t="str">
        <f>VLOOKUP($A76,'Project List'!$A:$I,6,FALSE)</f>
        <v>Oak Leaf Energy Partners</v>
      </c>
      <c r="H76" s="63">
        <v>16</v>
      </c>
      <c r="I76" s="63" t="s">
        <v>4100</v>
      </c>
      <c r="J76" s="101">
        <v>1643401</v>
      </c>
      <c r="K76" s="101">
        <v>3263013</v>
      </c>
      <c r="L76" s="65">
        <f t="shared" si="4"/>
        <v>0.50364525057056164</v>
      </c>
      <c r="M76" s="66" t="s">
        <v>4103</v>
      </c>
      <c r="N76" s="67">
        <f>VLOOKUP($A76,'Project List'!$A:$I,7,FALSE)</f>
        <v>1.5</v>
      </c>
      <c r="O76" s="67">
        <f>VLOOKUP($A76,'Project List'!$A:$I,8,FALSE)</f>
        <v>1500</v>
      </c>
      <c r="P76" s="68">
        <f t="shared" si="3"/>
        <v>0.75546787585584241</v>
      </c>
      <c r="Q76" s="69">
        <f>VLOOKUP($A76,'Project List'!$A:$I,9,FALSE)</f>
        <v>2021</v>
      </c>
      <c r="S76" s="62" t="s">
        <v>4104</v>
      </c>
    </row>
    <row r="77" spans="1:19">
      <c r="A77" s="63" t="s">
        <v>2829</v>
      </c>
      <c r="B77" s="63" t="s">
        <v>4186</v>
      </c>
      <c r="C77" s="62" t="str">
        <f>VLOOKUP($A77,'Project List'!$A:$I,2,FALSE)</f>
        <v>Watkins</v>
      </c>
      <c r="D77" s="62" t="str">
        <f>VLOOKUP($A77,'Project List'!$A:$I,3,FALSE)</f>
        <v>CO</v>
      </c>
      <c r="E77" s="62" t="str">
        <f>VLOOKUP($A77,'Project List'!$A:$I,4,FALSE)</f>
        <v>Public Service Co of Colorado</v>
      </c>
      <c r="F77" s="62" t="str">
        <f>VLOOKUP($A77,'Project List'!$A:$I,5,FALSE)</f>
        <v>Investor Owned</v>
      </c>
      <c r="G77" s="62" t="str">
        <f>VLOOKUP($A77,'Project List'!$A:$I,6,FALSE)</f>
        <v>Pivot Energy (Microgrid)</v>
      </c>
      <c r="H77" s="63">
        <v>21</v>
      </c>
      <c r="I77" s="63" t="s">
        <v>4100</v>
      </c>
      <c r="J77" s="101">
        <v>3001888</v>
      </c>
      <c r="K77" s="101">
        <v>3631354</v>
      </c>
      <c r="L77" s="65">
        <f t="shared" si="4"/>
        <v>0.82665804545632293</v>
      </c>
      <c r="M77" s="66" t="s">
        <v>4103</v>
      </c>
      <c r="N77" s="67">
        <f>VLOOKUP($A77,'Project List'!$A:$I,7,FALSE)</f>
        <v>1.5344999999999998</v>
      </c>
      <c r="O77" s="67">
        <f>VLOOKUP($A77,'Project List'!$A:$I,8,FALSE)</f>
        <v>1534.4999999999998</v>
      </c>
      <c r="P77" s="68">
        <f t="shared" si="3"/>
        <v>1.2685067707527273</v>
      </c>
      <c r="Q77" s="69">
        <f>VLOOKUP($A77,'Project List'!$A:$I,9,FALSE)</f>
        <v>2019</v>
      </c>
      <c r="S77" s="62" t="s">
        <v>4104</v>
      </c>
    </row>
    <row r="78" spans="1:19">
      <c r="A78" s="63" t="s">
        <v>2821</v>
      </c>
      <c r="B78" s="63" t="s">
        <v>4187</v>
      </c>
      <c r="C78" s="62" t="str">
        <f>VLOOKUP($A78,'Project List'!$A:$I,2,FALSE)</f>
        <v>Alamosa</v>
      </c>
      <c r="D78" s="62" t="str">
        <f>VLOOKUP($A78,'Project List'!$A:$I,3,FALSE)</f>
        <v>CO</v>
      </c>
      <c r="E78" s="62" t="str">
        <f>VLOOKUP($A78,'Project List'!$A:$I,4,FALSE)</f>
        <v>Public Service Co of Colorado</v>
      </c>
      <c r="F78" s="62" t="str">
        <f>VLOOKUP($A78,'Project List'!$A:$I,5,FALSE)</f>
        <v>Investor Owned</v>
      </c>
      <c r="G78" s="62" t="str">
        <f>VLOOKUP($A78,'Project List'!$A:$I,6,FALSE)</f>
        <v>Community Energy Solar</v>
      </c>
      <c r="H78" s="63">
        <v>26</v>
      </c>
      <c r="I78" s="63" t="s">
        <v>4100</v>
      </c>
      <c r="J78" s="101">
        <v>391062</v>
      </c>
      <c r="K78" s="101">
        <v>3723843</v>
      </c>
      <c r="L78" s="65">
        <f t="shared" si="4"/>
        <v>0.1050157055493478</v>
      </c>
      <c r="M78" s="66" t="s">
        <v>4103</v>
      </c>
      <c r="N78" s="67">
        <f>VLOOKUP($A78,'Project List'!$A:$I,7,FALSE)</f>
        <v>1.5372307692307692</v>
      </c>
      <c r="O78" s="67">
        <f>VLOOKUP($A78,'Project List'!$A:$I,8,FALSE)</f>
        <v>1537.2307692307693</v>
      </c>
      <c r="P78" s="68">
        <f t="shared" si="3"/>
        <v>0.16143337382293588</v>
      </c>
      <c r="Q78" s="69">
        <f>VLOOKUP($A78,'Project List'!$A:$I,9,FALSE)</f>
        <v>2019</v>
      </c>
      <c r="S78" s="62" t="s">
        <v>4104</v>
      </c>
    </row>
    <row r="79" spans="1:19">
      <c r="A79" s="63" t="s">
        <v>2842</v>
      </c>
      <c r="B79" s="63" t="s">
        <v>4106</v>
      </c>
      <c r="C79" s="62" t="str">
        <f>VLOOKUP($A79,'Project List'!$A:$I,2,FALSE)</f>
        <v>Sterling</v>
      </c>
      <c r="D79" s="62" t="str">
        <f>VLOOKUP($A79,'Project List'!$A:$I,3,FALSE)</f>
        <v>CO</v>
      </c>
      <c r="E79" s="62" t="str">
        <f>VLOOKUP($A79,'Project List'!$A:$I,4,FALSE)</f>
        <v>Public Service Co of Colorado</v>
      </c>
      <c r="F79" s="62" t="str">
        <f>VLOOKUP($A79,'Project List'!$A:$I,5,FALSE)</f>
        <v>Investor Owned</v>
      </c>
      <c r="G79" s="62" t="str">
        <f>VLOOKUP($A79,'Project List'!$A:$I,6,FALSE)</f>
        <v>Pivot Energy</v>
      </c>
      <c r="H79" s="63">
        <v>1</v>
      </c>
      <c r="I79" s="63" t="s">
        <v>4100</v>
      </c>
      <c r="J79" s="101">
        <v>710</v>
      </c>
      <c r="K79" s="101">
        <v>3131049</v>
      </c>
      <c r="L79" s="65">
        <f t="shared" si="4"/>
        <v>2.2676106314529094E-4</v>
      </c>
      <c r="M79" s="66" t="s">
        <v>4103</v>
      </c>
      <c r="N79" s="67">
        <f>VLOOKUP($A79,'Project List'!$A:$I,7,FALSE)</f>
        <v>1.5</v>
      </c>
      <c r="O79" s="67">
        <f>VLOOKUP($A79,'Project List'!$A:$I,8,FALSE)</f>
        <v>1500</v>
      </c>
      <c r="P79" s="68">
        <f t="shared" si="3"/>
        <v>3.4014159471793643E-4</v>
      </c>
      <c r="Q79" s="69">
        <f>VLOOKUP($A79,'Project List'!$A:$I,9,FALSE)</f>
        <v>2021</v>
      </c>
      <c r="S79" s="62" t="s">
        <v>4104</v>
      </c>
    </row>
    <row r="80" spans="1:19">
      <c r="A80" s="63" t="s">
        <v>2836</v>
      </c>
      <c r="B80" s="63" t="s">
        <v>4109</v>
      </c>
      <c r="C80" s="62" t="str">
        <f>VLOOKUP($A80,'Project List'!$A:$I,2,FALSE)</f>
        <v>Morrison</v>
      </c>
      <c r="D80" s="62" t="str">
        <f>VLOOKUP($A80,'Project List'!$A:$I,3,FALSE)</f>
        <v>CO</v>
      </c>
      <c r="E80" s="62" t="str">
        <f>VLOOKUP($A80,'Project List'!$A:$I,4,FALSE)</f>
        <v>Public Service Co of Colorado</v>
      </c>
      <c r="F80" s="62" t="str">
        <f>VLOOKUP($A80,'Project List'!$A:$I,5,FALSE)</f>
        <v>Investor Owned</v>
      </c>
      <c r="G80" s="62" t="str">
        <f>VLOOKUP($A80,'Project List'!$A:$I,6,FALSE)</f>
        <v>Native Suns</v>
      </c>
      <c r="H80" s="63">
        <v>1</v>
      </c>
      <c r="I80" s="63" t="s">
        <v>4100</v>
      </c>
      <c r="J80" s="101">
        <v>67388</v>
      </c>
      <c r="K80" s="101">
        <v>1282918</v>
      </c>
      <c r="L80" s="65">
        <f t="shared" si="4"/>
        <v>5.2527129559332711E-2</v>
      </c>
      <c r="M80" s="66" t="s">
        <v>4103</v>
      </c>
      <c r="N80" s="67">
        <f>VLOOKUP($A80,'Project List'!$A:$I,7,FALSE)</f>
        <v>0.79</v>
      </c>
      <c r="O80" s="67">
        <f>VLOOKUP($A80,'Project List'!$A:$I,8,FALSE)</f>
        <v>790</v>
      </c>
      <c r="P80" s="68">
        <f t="shared" si="3"/>
        <v>4.1496432351872843E-2</v>
      </c>
      <c r="Q80" s="69">
        <f>VLOOKUP($A80,'Project List'!$A:$I,9,FALSE)</f>
        <v>2020</v>
      </c>
      <c r="S80" s="62" t="s">
        <v>4104</v>
      </c>
    </row>
    <row r="81" spans="1:19">
      <c r="A81" s="63" t="s">
        <v>2839</v>
      </c>
      <c r="B81" s="63" t="s">
        <v>4150</v>
      </c>
      <c r="C81" s="62" t="str">
        <f>VLOOKUP($A81,'Project List'!$A:$I,2,FALSE)</f>
        <v>Lakewood</v>
      </c>
      <c r="D81" s="62" t="str">
        <f>VLOOKUP($A81,'Project List'!$A:$I,3,FALSE)</f>
        <v>CO</v>
      </c>
      <c r="E81" s="62" t="str">
        <f>VLOOKUP($A81,'Project List'!$A:$I,4,FALSE)</f>
        <v>Public Service Co of Colorado</v>
      </c>
      <c r="F81" s="62" t="str">
        <f>VLOOKUP($A81,'Project List'!$A:$I,5,FALSE)</f>
        <v>Investor Owned</v>
      </c>
      <c r="G81" s="62" t="str">
        <f>VLOOKUP($A81,'Project List'!$A:$I,6,FALSE)</f>
        <v>Pivot Energy</v>
      </c>
      <c r="H81" s="63">
        <v>7</v>
      </c>
      <c r="I81" s="63" t="s">
        <v>4100</v>
      </c>
      <c r="J81" s="101">
        <v>461185</v>
      </c>
      <c r="K81" s="101">
        <v>3361190</v>
      </c>
      <c r="L81" s="65">
        <f t="shared" si="4"/>
        <v>0.13720884567667999</v>
      </c>
      <c r="M81" s="66" t="s">
        <v>4103</v>
      </c>
      <c r="N81" s="67">
        <f>VLOOKUP($A81,'Project List'!$A:$I,7,FALSE)</f>
        <v>1.5</v>
      </c>
      <c r="O81" s="67">
        <f>VLOOKUP($A81,'Project List'!$A:$I,8,FALSE)</f>
        <v>1500</v>
      </c>
      <c r="P81" s="68">
        <f t="shared" si="3"/>
        <v>0.20581326851501996</v>
      </c>
      <c r="Q81" s="69">
        <f>VLOOKUP($A81,'Project List'!$A:$I,9,FALSE)</f>
        <v>2021</v>
      </c>
      <c r="S81" s="62" t="s">
        <v>4104</v>
      </c>
    </row>
    <row r="82" spans="1:19">
      <c r="A82" s="63" t="s">
        <v>2837</v>
      </c>
      <c r="B82" s="63" t="s">
        <v>4170</v>
      </c>
      <c r="C82" s="62" t="str">
        <f>VLOOKUP($A82,'Project List'!$A:$I,2,FALSE)</f>
        <v>Greeley</v>
      </c>
      <c r="D82" s="62" t="str">
        <f>VLOOKUP($A82,'Project List'!$A:$I,3,FALSE)</f>
        <v>CO</v>
      </c>
      <c r="E82" s="62" t="str">
        <f>VLOOKUP($A82,'Project List'!$A:$I,4,FALSE)</f>
        <v>Public Service Co of Colorado</v>
      </c>
      <c r="F82" s="62" t="str">
        <f>VLOOKUP($A82,'Project List'!$A:$I,5,FALSE)</f>
        <v>Investor Owned</v>
      </c>
      <c r="G82" s="62" t="str">
        <f>VLOOKUP($A82,'Project List'!$A:$I,6,FALSE)</f>
        <v>Greenbacker Group</v>
      </c>
      <c r="H82" s="63">
        <v>11</v>
      </c>
      <c r="I82" s="63" t="s">
        <v>4100</v>
      </c>
      <c r="J82" s="101">
        <v>158159</v>
      </c>
      <c r="K82" s="101">
        <v>3398725</v>
      </c>
      <c r="L82" s="65">
        <f t="shared" si="4"/>
        <v>4.6534803492486156E-2</v>
      </c>
      <c r="M82" s="66" t="s">
        <v>4103</v>
      </c>
      <c r="N82" s="67">
        <f>VLOOKUP($A82,'Project List'!$A:$I,7,FALSE)</f>
        <v>1.56</v>
      </c>
      <c r="O82" s="67">
        <f>VLOOKUP($A82,'Project List'!$A:$I,8,FALSE)</f>
        <v>1560</v>
      </c>
      <c r="P82" s="68">
        <f t="shared" si="3"/>
        <v>7.2594293448278405E-2</v>
      </c>
      <c r="Q82" s="69">
        <f>VLOOKUP($A82,'Project List'!$A:$I,9,FALSE)</f>
        <v>2019</v>
      </c>
      <c r="S82" s="62" t="s">
        <v>4104</v>
      </c>
    </row>
    <row r="83" spans="1:19">
      <c r="A83" s="63" t="s">
        <v>2834</v>
      </c>
      <c r="B83" s="63" t="s">
        <v>4190</v>
      </c>
      <c r="C83" s="62" t="str">
        <f>VLOOKUP($A83,'Project List'!$A:$I,2,FALSE)</f>
        <v>Alamosa</v>
      </c>
      <c r="D83" s="62" t="str">
        <f>VLOOKUP($A83,'Project List'!$A:$I,3,FALSE)</f>
        <v>CO</v>
      </c>
      <c r="E83" s="62" t="str">
        <f>VLOOKUP($A83,'Project List'!$A:$I,4,FALSE)</f>
        <v>Public Service Co of Colorado</v>
      </c>
      <c r="F83" s="62" t="str">
        <f>VLOOKUP($A83,'Project List'!$A:$I,5,FALSE)</f>
        <v>Investor Owned</v>
      </c>
      <c r="G83" s="62" t="str">
        <f>VLOOKUP($A83,'Project List'!$A:$I,6,FALSE)</f>
        <v>Community Energy Solar</v>
      </c>
      <c r="H83" s="63">
        <v>33</v>
      </c>
      <c r="I83" s="63" t="s">
        <v>4100</v>
      </c>
      <c r="J83" s="101">
        <v>403192</v>
      </c>
      <c r="K83" s="101">
        <v>4027225</v>
      </c>
      <c r="L83" s="65">
        <f t="shared" si="4"/>
        <v>0.10011658151704958</v>
      </c>
      <c r="M83" s="66" t="s">
        <v>4103</v>
      </c>
      <c r="N83" s="67">
        <f>VLOOKUP($A83,'Project List'!$A:$I,7,FALSE)</f>
        <v>1.56</v>
      </c>
      <c r="O83" s="67">
        <f>VLOOKUP($A83,'Project List'!$A:$I,8,FALSE)</f>
        <v>1560</v>
      </c>
      <c r="P83" s="68">
        <f t="shared" si="3"/>
        <v>0.15618186716659735</v>
      </c>
      <c r="Q83" s="69">
        <f>VLOOKUP($A83,'Project List'!$A:$I,9,FALSE)</f>
        <v>2020</v>
      </c>
      <c r="S83" s="62" t="s">
        <v>4104</v>
      </c>
    </row>
    <row r="84" spans="1:19">
      <c r="A84" s="63" t="s">
        <v>2832</v>
      </c>
      <c r="B84" s="63" t="s">
        <v>4191</v>
      </c>
      <c r="C84" s="62" t="str">
        <f>VLOOKUP($A84,'Project List'!$A:$I,2,FALSE)</f>
        <v>Monte Vista</v>
      </c>
      <c r="D84" s="62" t="str">
        <f>VLOOKUP($A84,'Project List'!$A:$I,3,FALSE)</f>
        <v>CO</v>
      </c>
      <c r="E84" s="62" t="str">
        <f>VLOOKUP($A84,'Project List'!$A:$I,4,FALSE)</f>
        <v>Public Service Co of Colorado</v>
      </c>
      <c r="F84" s="62" t="str">
        <f>VLOOKUP($A84,'Project List'!$A:$I,5,FALSE)</f>
        <v>Investor Owned</v>
      </c>
      <c r="G84" s="62" t="str">
        <f>VLOOKUP($A84,'Project List'!$A:$I,6,FALSE)</f>
        <v>Community Energy Solar</v>
      </c>
      <c r="H84" s="63">
        <v>38</v>
      </c>
      <c r="I84" s="63" t="s">
        <v>4100</v>
      </c>
      <c r="J84" s="101">
        <v>335954</v>
      </c>
      <c r="K84" s="101">
        <v>4064463</v>
      </c>
      <c r="L84" s="65">
        <f t="shared" si="4"/>
        <v>8.2656429643965273E-2</v>
      </c>
      <c r="M84" s="66" t="s">
        <v>4103</v>
      </c>
      <c r="N84" s="67">
        <f>VLOOKUP($A84,'Project List'!$A:$I,7,FALSE)</f>
        <v>1.5</v>
      </c>
      <c r="O84" s="67">
        <f>VLOOKUP($A84,'Project List'!$A:$I,8,FALSE)</f>
        <v>1500</v>
      </c>
      <c r="P84" s="68">
        <f t="shared" si="3"/>
        <v>0.12398464446594791</v>
      </c>
      <c r="Q84" s="69">
        <f>VLOOKUP($A84,'Project List'!$A:$I,9,FALSE)</f>
        <v>2020</v>
      </c>
      <c r="S84" s="62" t="s">
        <v>4104</v>
      </c>
    </row>
    <row r="85" spans="1:19">
      <c r="A85" s="63" t="s">
        <v>2838</v>
      </c>
      <c r="B85" s="63" t="s">
        <v>4192</v>
      </c>
      <c r="C85" s="62" t="str">
        <f>VLOOKUP($A85,'Project List'!$A:$I,2,FALSE)</f>
        <v>New Castle</v>
      </c>
      <c r="D85" s="62" t="str">
        <f>VLOOKUP($A85,'Project List'!$A:$I,3,FALSE)</f>
        <v>CO</v>
      </c>
      <c r="E85" s="62" t="str">
        <f>VLOOKUP($A85,'Project List'!$A:$I,4,FALSE)</f>
        <v>Public Service Co of Colorado</v>
      </c>
      <c r="F85" s="62" t="str">
        <f>VLOOKUP($A85,'Project List'!$A:$I,5,FALSE)</f>
        <v>Investor Owned</v>
      </c>
      <c r="G85" s="62" t="str">
        <f>VLOOKUP($A85,'Project List'!$A:$I,6,FALSE)</f>
        <v>Pivot Energy</v>
      </c>
      <c r="H85" s="63">
        <v>50</v>
      </c>
      <c r="I85" s="63">
        <v>50</v>
      </c>
      <c r="J85" s="101">
        <v>1561158</v>
      </c>
      <c r="K85" s="101">
        <v>1561196</v>
      </c>
      <c r="L85" s="65">
        <f t="shared" si="4"/>
        <v>0.999975659686548</v>
      </c>
      <c r="M85" s="66" t="s">
        <v>4103</v>
      </c>
      <c r="N85" s="67">
        <f>VLOOKUP($A85,'Project List'!$A:$I,7,FALSE)</f>
        <v>0.6</v>
      </c>
      <c r="O85" s="67">
        <f>VLOOKUP($A85,'Project List'!$A:$I,8,FALSE)</f>
        <v>600</v>
      </c>
      <c r="P85" s="68">
        <f t="shared" si="3"/>
        <v>0.59998539581192878</v>
      </c>
      <c r="Q85" s="69">
        <f>VLOOKUP($A85,'Project List'!$A:$I,9,FALSE)</f>
        <v>2021</v>
      </c>
      <c r="S85" s="62" t="s">
        <v>4104</v>
      </c>
    </row>
    <row r="86" spans="1:19">
      <c r="A86" s="63" t="s">
        <v>2847</v>
      </c>
      <c r="B86" s="63" t="s">
        <v>4107</v>
      </c>
      <c r="C86" s="62" t="str">
        <f>VLOOKUP($A86,'Project List'!$A:$I,2,FALSE)</f>
        <v>Longmont</v>
      </c>
      <c r="D86" s="62" t="str">
        <f>VLOOKUP($A86,'Project List'!$A:$I,3,FALSE)</f>
        <v>CO</v>
      </c>
      <c r="E86" s="62" t="str">
        <f>VLOOKUP($A86,'Project List'!$A:$I,4,FALSE)</f>
        <v>Public Service Co of Colorado</v>
      </c>
      <c r="F86" s="62" t="str">
        <f>VLOOKUP($A86,'Project List'!$A:$I,5,FALSE)</f>
        <v>Investor Owned</v>
      </c>
      <c r="G86" s="62" t="str">
        <f>VLOOKUP($A86,'Project List'!$A:$I,6,FALSE)</f>
        <v>Jack's Solar Garden LLC</v>
      </c>
      <c r="H86" s="63">
        <v>1</v>
      </c>
      <c r="I86" s="63" t="s">
        <v>4100</v>
      </c>
      <c r="J86" s="101">
        <v>43303</v>
      </c>
      <c r="K86" s="101">
        <v>2148784</v>
      </c>
      <c r="L86" s="65">
        <f t="shared" si="4"/>
        <v>2.0152328014356027E-2</v>
      </c>
      <c r="M86" s="66" t="s">
        <v>4103</v>
      </c>
      <c r="N86" s="67">
        <f>VLOOKUP($A86,'Project List'!$A:$I,7,FALSE)</f>
        <v>1</v>
      </c>
      <c r="O86" s="67">
        <f>VLOOKUP($A86,'Project List'!$A:$I,8,FALSE)</f>
        <v>1000</v>
      </c>
      <c r="P86" s="68">
        <f t="shared" si="3"/>
        <v>2.0152328014356027E-2</v>
      </c>
      <c r="Q86" s="69">
        <f>VLOOKUP($A86,'Project List'!$A:$I,9,FALSE)</f>
        <v>2020</v>
      </c>
      <c r="S86" s="62" t="s">
        <v>4104</v>
      </c>
    </row>
    <row r="87" spans="1:19">
      <c r="A87" s="63" t="s">
        <v>2856</v>
      </c>
      <c r="B87" s="63" t="s">
        <v>4151</v>
      </c>
      <c r="C87" s="62" t="str">
        <f>VLOOKUP($A87,'Project List'!$A:$I,2,FALSE)</f>
        <v>Sterling</v>
      </c>
      <c r="D87" s="62" t="str">
        <f>VLOOKUP($A87,'Project List'!$A:$I,3,FALSE)</f>
        <v>CO</v>
      </c>
      <c r="E87" s="62" t="str">
        <f>VLOOKUP($A87,'Project List'!$A:$I,4,FALSE)</f>
        <v>Public Service Co of Colorado</v>
      </c>
      <c r="F87" s="62" t="str">
        <f>VLOOKUP($A87,'Project List'!$A:$I,5,FALSE)</f>
        <v>Investor Owned</v>
      </c>
      <c r="G87" s="62" t="str">
        <f>VLOOKUP($A87,'Project List'!$A:$I,6,FALSE)</f>
        <v>Pivot Energy</v>
      </c>
      <c r="H87" s="63">
        <v>7</v>
      </c>
      <c r="I87" s="63" t="s">
        <v>4100</v>
      </c>
      <c r="J87" s="101">
        <v>33378</v>
      </c>
      <c r="K87" s="101">
        <v>3649697</v>
      </c>
      <c r="L87" s="65">
        <f t="shared" si="4"/>
        <v>9.1454167291147737E-3</v>
      </c>
      <c r="M87" s="66" t="s">
        <v>4103</v>
      </c>
      <c r="N87" s="67">
        <f>VLOOKUP($A87,'Project List'!$A:$I,7,FALSE)</f>
        <v>1.5</v>
      </c>
      <c r="O87" s="67">
        <f>VLOOKUP($A87,'Project List'!$A:$I,8,FALSE)</f>
        <v>1500</v>
      </c>
      <c r="P87" s="68">
        <f t="shared" si="3"/>
        <v>1.3718125093672161E-2</v>
      </c>
      <c r="Q87" s="69">
        <f>VLOOKUP($A87,'Project List'!$A:$I,9,FALSE)</f>
        <v>2021</v>
      </c>
      <c r="S87" s="62" t="s">
        <v>4104</v>
      </c>
    </row>
    <row r="88" spans="1:19">
      <c r="A88" s="63" t="s">
        <v>2845</v>
      </c>
      <c r="B88" s="63" t="s">
        <v>4169</v>
      </c>
      <c r="C88" s="62" t="str">
        <f>VLOOKUP($A88,'Project List'!$A:$I,2,FALSE)</f>
        <v>Watkins</v>
      </c>
      <c r="D88" s="62" t="str">
        <f>VLOOKUP($A88,'Project List'!$A:$I,3,FALSE)</f>
        <v>CO</v>
      </c>
      <c r="E88" s="62" t="str">
        <f>VLOOKUP($A88,'Project List'!$A:$I,4,FALSE)</f>
        <v>Public Service Co of Colorado</v>
      </c>
      <c r="F88" s="62" t="str">
        <f>VLOOKUP($A88,'Project List'!$A:$I,5,FALSE)</f>
        <v>Investor Owned</v>
      </c>
      <c r="G88" s="62" t="str">
        <f>VLOOKUP($A88,'Project List'!$A:$I,6,FALSE)</f>
        <v>Oak Leaf Energy Partners</v>
      </c>
      <c r="H88" s="63">
        <v>11</v>
      </c>
      <c r="I88" s="63" t="s">
        <v>4100</v>
      </c>
      <c r="J88" s="101">
        <v>1652211</v>
      </c>
      <c r="K88" s="101">
        <v>3304436</v>
      </c>
      <c r="L88" s="65">
        <f t="shared" si="4"/>
        <v>0.49999788163547426</v>
      </c>
      <c r="M88" s="66" t="s">
        <v>4103</v>
      </c>
      <c r="N88" s="67">
        <f>VLOOKUP($A88,'Project List'!$A:$I,7,FALSE)</f>
        <v>1.5</v>
      </c>
      <c r="O88" s="67">
        <f>VLOOKUP($A88,'Project List'!$A:$I,8,FALSE)</f>
        <v>1500</v>
      </c>
      <c r="P88" s="68">
        <f t="shared" si="3"/>
        <v>0.74999682245321142</v>
      </c>
      <c r="Q88" s="69">
        <f>VLOOKUP($A88,'Project List'!$A:$I,9,FALSE)</f>
        <v>2021</v>
      </c>
      <c r="S88" s="62" t="s">
        <v>4104</v>
      </c>
    </row>
    <row r="89" spans="1:19">
      <c r="A89" s="63" t="s">
        <v>2849</v>
      </c>
      <c r="B89" s="63" t="s">
        <v>4172</v>
      </c>
      <c r="C89" s="62" t="str">
        <f>VLOOKUP($A89,'Project List'!$A:$I,2,FALSE)</f>
        <v>Watkins</v>
      </c>
      <c r="D89" s="62" t="str">
        <f>VLOOKUP($A89,'Project List'!$A:$I,3,FALSE)</f>
        <v>CO</v>
      </c>
      <c r="E89" s="62" t="str">
        <f>VLOOKUP($A89,'Project List'!$A:$I,4,FALSE)</f>
        <v>Public Service Co of Colorado</v>
      </c>
      <c r="F89" s="62" t="str">
        <f>VLOOKUP($A89,'Project List'!$A:$I,5,FALSE)</f>
        <v>Investor Owned</v>
      </c>
      <c r="G89" s="62" t="str">
        <f>VLOOKUP($A89,'Project List'!$A:$I,6,FALSE)</f>
        <v>Oak Leaf Energy Partners</v>
      </c>
      <c r="H89" s="63">
        <v>12</v>
      </c>
      <c r="I89" s="63" t="s">
        <v>4100</v>
      </c>
      <c r="J89" s="101">
        <v>782187</v>
      </c>
      <c r="K89" s="101">
        <v>3128774</v>
      </c>
      <c r="L89" s="65">
        <f t="shared" si="4"/>
        <v>0.2499979225089444</v>
      </c>
      <c r="M89" s="66" t="s">
        <v>4103</v>
      </c>
      <c r="N89" s="67">
        <f>VLOOKUP($A89,'Project List'!$A:$I,7,FALSE)</f>
        <v>1.5</v>
      </c>
      <c r="O89" s="67">
        <f>VLOOKUP($A89,'Project List'!$A:$I,8,FALSE)</f>
        <v>1500</v>
      </c>
      <c r="P89" s="68">
        <f t="shared" si="3"/>
        <v>0.37499688376341661</v>
      </c>
      <c r="Q89" s="69">
        <f>VLOOKUP($A89,'Project List'!$A:$I,9,FALSE)</f>
        <v>2020</v>
      </c>
      <c r="S89" s="62" t="s">
        <v>4104</v>
      </c>
    </row>
    <row r="90" spans="1:19">
      <c r="A90" s="63" t="s">
        <v>2846</v>
      </c>
      <c r="B90" s="63" t="s">
        <v>4177</v>
      </c>
      <c r="C90" s="62" t="str">
        <f>VLOOKUP($A90,'Project List'!$A:$I,2,FALSE)</f>
        <v>Watkins</v>
      </c>
      <c r="D90" s="62" t="str">
        <f>VLOOKUP($A90,'Project List'!$A:$I,3,FALSE)</f>
        <v>CO</v>
      </c>
      <c r="E90" s="62" t="str">
        <f>VLOOKUP($A90,'Project List'!$A:$I,4,FALSE)</f>
        <v>Public Service Co of Colorado</v>
      </c>
      <c r="F90" s="62" t="str">
        <f>VLOOKUP($A90,'Project List'!$A:$I,5,FALSE)</f>
        <v>Investor Owned</v>
      </c>
      <c r="G90" s="62" t="str">
        <f>VLOOKUP($A90,'Project List'!$A:$I,6,FALSE)</f>
        <v>Oak Leaf Energy Partners</v>
      </c>
      <c r="H90" s="63">
        <v>14</v>
      </c>
      <c r="I90" s="63" t="s">
        <v>4100</v>
      </c>
      <c r="J90" s="101">
        <v>1613807</v>
      </c>
      <c r="K90" s="101">
        <v>3228588</v>
      </c>
      <c r="L90" s="65">
        <f t="shared" si="4"/>
        <v>0.49984916006625807</v>
      </c>
      <c r="M90" s="66" t="s">
        <v>4103</v>
      </c>
      <c r="N90" s="67">
        <f>VLOOKUP($A90,'Project List'!$A:$I,7,FALSE)</f>
        <v>1.5</v>
      </c>
      <c r="O90" s="67">
        <f>VLOOKUP($A90,'Project List'!$A:$I,8,FALSE)</f>
        <v>1500</v>
      </c>
      <c r="P90" s="68">
        <f t="shared" si="3"/>
        <v>0.74977374009938713</v>
      </c>
      <c r="Q90" s="69">
        <f>VLOOKUP($A90,'Project List'!$A:$I,9,FALSE)</f>
        <v>2021</v>
      </c>
      <c r="S90" s="62" t="s">
        <v>4104</v>
      </c>
    </row>
    <row r="91" spans="1:19">
      <c r="A91" s="63" t="s">
        <v>2844</v>
      </c>
      <c r="B91" s="63" t="s">
        <v>4189</v>
      </c>
      <c r="C91" s="62" t="str">
        <f>VLOOKUP($A91,'Project List'!$A:$I,2,FALSE)</f>
        <v>Watkins</v>
      </c>
      <c r="D91" s="62" t="str">
        <f>VLOOKUP($A91,'Project List'!$A:$I,3,FALSE)</f>
        <v>CO</v>
      </c>
      <c r="E91" s="62" t="str">
        <f>VLOOKUP($A91,'Project List'!$A:$I,4,FALSE)</f>
        <v>Public Service Co of Colorado</v>
      </c>
      <c r="F91" s="62" t="str">
        <f>VLOOKUP($A91,'Project List'!$A:$I,5,FALSE)</f>
        <v>Investor Owned</v>
      </c>
      <c r="G91" s="62" t="str">
        <f>VLOOKUP($A91,'Project List'!$A:$I,6,FALSE)</f>
        <v>Oak Leaf Energy Partners</v>
      </c>
      <c r="H91" s="63">
        <v>30</v>
      </c>
      <c r="I91" s="63" t="s">
        <v>4100</v>
      </c>
      <c r="J91" s="101">
        <v>1474367</v>
      </c>
      <c r="K91" s="101">
        <v>2948740</v>
      </c>
      <c r="L91" s="65">
        <f t="shared" si="4"/>
        <v>0.49999898261630393</v>
      </c>
      <c r="M91" s="66" t="s">
        <v>4103</v>
      </c>
      <c r="N91" s="67">
        <f>VLOOKUP($A91,'Project List'!$A:$I,7,FALSE)</f>
        <v>1.5</v>
      </c>
      <c r="O91" s="67">
        <f>VLOOKUP($A91,'Project List'!$A:$I,8,FALSE)</f>
        <v>1500</v>
      </c>
      <c r="P91" s="68">
        <f t="shared" si="3"/>
        <v>0.74999847392445584</v>
      </c>
      <c r="Q91" s="69">
        <f>VLOOKUP($A91,'Project List'!$A:$I,9,FALSE)</f>
        <v>2020</v>
      </c>
      <c r="S91" s="62" t="s">
        <v>4104</v>
      </c>
    </row>
    <row r="92" spans="1:19">
      <c r="A92" s="63" t="s">
        <v>2863</v>
      </c>
      <c r="B92" s="63" t="s">
        <v>4193</v>
      </c>
      <c r="C92" s="62" t="str">
        <f>VLOOKUP($A92,'Project List'!$A:$I,2,FALSE)</f>
        <v>Denver</v>
      </c>
      <c r="D92" s="62" t="str">
        <f>VLOOKUP($A92,'Project List'!$A:$I,3,FALSE)</f>
        <v>CO</v>
      </c>
      <c r="E92" s="62" t="str">
        <f>VLOOKUP($A92,'Project List'!$A:$I,4,FALSE)</f>
        <v>Public Service Co of Colorado</v>
      </c>
      <c r="F92" s="62" t="str">
        <f>VLOOKUP($A92,'Project List'!$A:$I,5,FALSE)</f>
        <v>Investor Owned</v>
      </c>
      <c r="G92" s="62" t="str">
        <f>VLOOKUP($A92,'Project List'!$A:$I,6,FALSE)</f>
        <v>Xcel Energy</v>
      </c>
      <c r="H92" s="63">
        <v>309</v>
      </c>
      <c r="I92" s="63">
        <v>309</v>
      </c>
      <c r="J92" s="101">
        <v>3222143</v>
      </c>
      <c r="K92" s="101">
        <v>3222134</v>
      </c>
      <c r="L92" s="65">
        <f t="shared" si="4"/>
        <v>1.0000027931799236</v>
      </c>
      <c r="M92" s="66" t="s">
        <v>4103</v>
      </c>
      <c r="N92" s="67">
        <f>VLOOKUP($A92,'Project List'!$A:$I,7,FALSE)</f>
        <v>1.5</v>
      </c>
      <c r="O92" s="67">
        <f>VLOOKUP($A92,'Project List'!$A:$I,8,FALSE)</f>
        <v>1500</v>
      </c>
      <c r="P92" s="68">
        <f t="shared" si="3"/>
        <v>1.5000041897698853</v>
      </c>
      <c r="Q92" s="69">
        <f>VLOOKUP($A92,'Project List'!$A:$I,9,FALSE)</f>
        <v>2021</v>
      </c>
      <c r="S92" s="62" t="s">
        <v>4104</v>
      </c>
    </row>
    <row r="93" spans="1:19">
      <c r="A93" s="63" t="s">
        <v>2862</v>
      </c>
      <c r="B93" s="63" t="s">
        <v>4194</v>
      </c>
      <c r="C93" s="62" t="str">
        <f>VLOOKUP($A93,'Project List'!$A:$I,2,FALSE)</f>
        <v>Boulder</v>
      </c>
      <c r="D93" s="62" t="str">
        <f>VLOOKUP($A93,'Project List'!$A:$I,3,FALSE)</f>
        <v>CO</v>
      </c>
      <c r="E93" s="62" t="str">
        <f>VLOOKUP($A93,'Project List'!$A:$I,4,FALSE)</f>
        <v>Public Service Co of Colorado</v>
      </c>
      <c r="F93" s="62" t="str">
        <f>VLOOKUP($A93,'Project List'!$A:$I,5,FALSE)</f>
        <v>Investor Owned</v>
      </c>
      <c r="G93" s="62" t="str">
        <f>VLOOKUP($A93,'Project List'!$A:$I,6,FALSE)</f>
        <v>Xcel Energy</v>
      </c>
      <c r="H93" s="63">
        <v>330</v>
      </c>
      <c r="I93" s="63">
        <v>330</v>
      </c>
      <c r="J93" s="101">
        <v>2522857</v>
      </c>
      <c r="K93" s="101">
        <v>2522856</v>
      </c>
      <c r="L93" s="65">
        <f t="shared" si="4"/>
        <v>1.0000003963761706</v>
      </c>
      <c r="M93" s="66" t="s">
        <v>4103</v>
      </c>
      <c r="N93" s="67">
        <f>VLOOKUP($A93,'Project List'!$A:$I,7,FALSE)</f>
        <v>1.5</v>
      </c>
      <c r="O93" s="67">
        <f>VLOOKUP($A93,'Project List'!$A:$I,8,FALSE)</f>
        <v>1500</v>
      </c>
      <c r="P93" s="68">
        <f t="shared" si="3"/>
        <v>1.5000005945642558</v>
      </c>
      <c r="Q93" s="69">
        <f>VLOOKUP($A93,'Project List'!$A:$I,9,FALSE)</f>
        <v>2021</v>
      </c>
      <c r="S93" s="62" t="s">
        <v>4104</v>
      </c>
    </row>
    <row r="94" spans="1:19">
      <c r="A94" s="63" t="s">
        <v>2861</v>
      </c>
      <c r="B94" s="63" t="s">
        <v>4195</v>
      </c>
      <c r="C94" s="62" t="str">
        <f>VLOOKUP($A94,'Project List'!$A:$I,2,FALSE)</f>
        <v>Boulder</v>
      </c>
      <c r="D94" s="62" t="str">
        <f>VLOOKUP($A94,'Project List'!$A:$I,3,FALSE)</f>
        <v>CO</v>
      </c>
      <c r="E94" s="62" t="str">
        <f>VLOOKUP($A94,'Project List'!$A:$I,4,FALSE)</f>
        <v>Public Service Co of Colorado</v>
      </c>
      <c r="F94" s="62" t="str">
        <f>VLOOKUP($A94,'Project List'!$A:$I,5,FALSE)</f>
        <v>Investor Owned</v>
      </c>
      <c r="G94" s="62" t="str">
        <f>VLOOKUP($A94,'Project List'!$A:$I,6,FALSE)</f>
        <v>Xcel Energy</v>
      </c>
      <c r="H94" s="63">
        <v>378</v>
      </c>
      <c r="I94" s="63">
        <v>378</v>
      </c>
      <c r="J94" s="101">
        <v>2768656</v>
      </c>
      <c r="K94" s="101">
        <v>2768652</v>
      </c>
      <c r="L94" s="65">
        <f t="shared" si="4"/>
        <v>1.0000014447463965</v>
      </c>
      <c r="M94" s="66" t="s">
        <v>4103</v>
      </c>
      <c r="N94" s="67">
        <f>VLOOKUP($A94,'Project List'!$A:$I,7,FALSE)</f>
        <v>1.5</v>
      </c>
      <c r="O94" s="67">
        <f>VLOOKUP($A94,'Project List'!$A:$I,8,FALSE)</f>
        <v>1500</v>
      </c>
      <c r="P94" s="68">
        <f t="shared" si="3"/>
        <v>1.5000021671195949</v>
      </c>
      <c r="Q94" s="69">
        <f>VLOOKUP($A94,'Project List'!$A:$I,9,FALSE)</f>
        <v>2021</v>
      </c>
      <c r="S94" s="62" t="s">
        <v>4104</v>
      </c>
    </row>
    <row r="95" spans="1:19">
      <c r="A95" s="63" t="s">
        <v>3632</v>
      </c>
      <c r="B95" s="63" t="s">
        <v>4108</v>
      </c>
      <c r="C95" s="62" t="str">
        <f>VLOOKUP($A95,'Project List'!$A:$I,2,FALSE)</f>
        <v>Platteville</v>
      </c>
      <c r="D95" s="62" t="str">
        <f>VLOOKUP($A95,'Project List'!$A:$I,3,FALSE)</f>
        <v>CO</v>
      </c>
      <c r="E95" s="62" t="str">
        <f>VLOOKUP($A95,'Project List'!$A:$I,4,FALSE)</f>
        <v>Public Service Co of Colorado</v>
      </c>
      <c r="F95" s="62" t="str">
        <f>VLOOKUP($A95,'Project List'!$A:$I,5,FALSE)</f>
        <v>Investor Owned</v>
      </c>
      <c r="G95" s="62" t="str">
        <f>VLOOKUP($A95,'Project List'!$A:$I,6,FALSE)</f>
        <v>Pivot Energy</v>
      </c>
      <c r="H95" s="63">
        <v>1</v>
      </c>
      <c r="I95" s="63" t="s">
        <v>4100</v>
      </c>
      <c r="J95" s="101">
        <v>5395</v>
      </c>
      <c r="K95" s="101">
        <v>1480249</v>
      </c>
      <c r="L95" s="65">
        <f t="shared" si="4"/>
        <v>3.6446570813423959E-3</v>
      </c>
      <c r="M95" s="66" t="s">
        <v>4103</v>
      </c>
      <c r="N95" s="67">
        <f>VLOOKUP($A95,'Project List'!$A:$I,7,FALSE)</f>
        <v>1.9997499999999999</v>
      </c>
      <c r="O95" s="67">
        <f>VLOOKUP($A95,'Project List'!$A:$I,8,FALSE)</f>
        <v>1999.75</v>
      </c>
      <c r="P95" s="68">
        <f t="shared" si="3"/>
        <v>7.2884029984144555E-3</v>
      </c>
      <c r="Q95" s="69">
        <f>VLOOKUP($A95,'Project List'!$A:$I,9,FALSE)</f>
        <v>2022</v>
      </c>
      <c r="S95" s="62" t="s">
        <v>4104</v>
      </c>
    </row>
    <row r="96" spans="1:19">
      <c r="A96" s="63" t="s">
        <v>1630</v>
      </c>
      <c r="B96" s="63" t="s">
        <v>1630</v>
      </c>
      <c r="C96" s="62" t="str">
        <f>VLOOKUP($A96,'Project List'!$A:$I,2,FALSE)</f>
        <v>Bloomfield</v>
      </c>
      <c r="D96" s="62" t="str">
        <f>VLOOKUP($A96,'Project List'!$A:$I,3,FALSE)</f>
        <v>CT</v>
      </c>
      <c r="E96" s="62" t="str">
        <f>VLOOKUP($A96,'Project List'!$A:$I,4,FALSE)</f>
        <v>Connecticut Light &amp; Power Co (DBA EverSource)</v>
      </c>
      <c r="F96" s="62" t="str">
        <f>VLOOKUP($A96,'Project List'!$A:$I,5,FALSE)</f>
        <v>Investor Owned</v>
      </c>
      <c r="G96" s="62" t="str">
        <f>VLOOKUP($A96,'Project List'!$A:$I,6,FALSE)</f>
        <v>Clean Energy Collective</v>
      </c>
      <c r="H96" s="64" t="s">
        <v>4100</v>
      </c>
      <c r="I96" s="64" t="s">
        <v>4100</v>
      </c>
      <c r="J96" s="100" t="s">
        <v>4100</v>
      </c>
      <c r="K96" s="100" t="s">
        <v>4100</v>
      </c>
      <c r="L96" s="65">
        <v>0.5</v>
      </c>
      <c r="M96" s="66" t="s">
        <v>4101</v>
      </c>
      <c r="N96" s="67">
        <f>VLOOKUP($A96,'Project List'!$A:$I,7,FALSE)</f>
        <v>1.5384615384615383</v>
      </c>
      <c r="O96" s="67">
        <f>VLOOKUP($A96,'Project List'!$A:$I,8,FALSE)</f>
        <v>1538.4615384615383</v>
      </c>
      <c r="P96" s="68">
        <f t="shared" si="3"/>
        <v>0.76923076923076916</v>
      </c>
      <c r="Q96" s="69">
        <f>VLOOKUP($A96,'Project List'!$A:$I,9,FALSE)</f>
        <v>2019</v>
      </c>
      <c r="S96" s="62" t="s">
        <v>4196</v>
      </c>
    </row>
    <row r="97" spans="1:19">
      <c r="A97" s="85"/>
      <c r="B97" s="85" t="s">
        <v>4197</v>
      </c>
      <c r="C97" s="71" t="s">
        <v>1423</v>
      </c>
      <c r="D97" s="62" t="s">
        <v>287</v>
      </c>
      <c r="E97" s="62" t="s">
        <v>1629</v>
      </c>
      <c r="F97" s="62" t="s">
        <v>330</v>
      </c>
      <c r="G97" s="62" t="s">
        <v>4198</v>
      </c>
      <c r="H97" s="64" t="s">
        <v>4100</v>
      </c>
      <c r="I97" s="64" t="s">
        <v>4100</v>
      </c>
      <c r="J97" s="100" t="s">
        <v>4100</v>
      </c>
      <c r="K97" s="100" t="s">
        <v>4100</v>
      </c>
      <c r="L97" s="65">
        <v>0.5</v>
      </c>
      <c r="M97" s="66" t="s">
        <v>4101</v>
      </c>
      <c r="N97" s="86">
        <v>1.54</v>
      </c>
      <c r="O97" s="72">
        <v>1540</v>
      </c>
      <c r="P97" s="68">
        <f t="shared" si="3"/>
        <v>0.77</v>
      </c>
      <c r="Q97" s="69" t="s">
        <v>4199</v>
      </c>
      <c r="S97" s="62" t="s">
        <v>4196</v>
      </c>
    </row>
    <row r="98" spans="1:19">
      <c r="A98" s="85"/>
      <c r="B98" s="85" t="s">
        <v>4200</v>
      </c>
      <c r="C98" s="71" t="s">
        <v>1132</v>
      </c>
      <c r="D98" s="62" t="s">
        <v>287</v>
      </c>
      <c r="E98" s="62" t="s">
        <v>4201</v>
      </c>
      <c r="G98" s="62" t="s">
        <v>4202</v>
      </c>
      <c r="H98" s="64" t="s">
        <v>4100</v>
      </c>
      <c r="I98" s="64" t="s">
        <v>4100</v>
      </c>
      <c r="J98" s="100" t="s">
        <v>4100</v>
      </c>
      <c r="K98" s="100" t="s">
        <v>4100</v>
      </c>
      <c r="L98" s="65">
        <v>0.5</v>
      </c>
      <c r="M98" s="66" t="s">
        <v>4101</v>
      </c>
      <c r="N98" s="86">
        <v>1.23</v>
      </c>
      <c r="O98" s="72">
        <v>1230</v>
      </c>
      <c r="P98" s="68">
        <f t="shared" si="3"/>
        <v>0.61499999999999999</v>
      </c>
      <c r="Q98" s="69" t="s">
        <v>4199</v>
      </c>
      <c r="S98" s="62" t="s">
        <v>4196</v>
      </c>
    </row>
    <row r="99" spans="1:19">
      <c r="A99" s="63" t="s">
        <v>1453</v>
      </c>
      <c r="B99" s="73" t="s">
        <v>4204</v>
      </c>
      <c r="C99" s="62" t="str">
        <f>VLOOKUP($A99,'Project List'!$A:$I,2,FALSE)</f>
        <v>Washington</v>
      </c>
      <c r="D99" s="62" t="str">
        <f>VLOOKUP($A99,'Project List'!$A:$I,3,FALSE)</f>
        <v>DC</v>
      </c>
      <c r="E99" s="62" t="str">
        <f>VLOOKUP($A99,'Project List'!$A:$I,4,FALSE)</f>
        <v>Potomac Electric Power Co</v>
      </c>
      <c r="F99" s="62" t="str">
        <f>VLOOKUP($A99,'Project List'!$A:$I,5,FALSE)</f>
        <v>Investor Owned</v>
      </c>
      <c r="G99" s="62" t="str">
        <f>VLOOKUP($A99,'Project List'!$A:$I,6,FALSE)</f>
        <v>WinnCompanies</v>
      </c>
      <c r="H99" s="63">
        <v>151</v>
      </c>
      <c r="I99" s="63">
        <v>151</v>
      </c>
      <c r="J99" s="101" t="s">
        <v>4100</v>
      </c>
      <c r="K99" s="101" t="s">
        <v>4100</v>
      </c>
      <c r="L99" s="65">
        <v>1</v>
      </c>
      <c r="M99" s="66" t="s">
        <v>4101</v>
      </c>
      <c r="N99" s="67">
        <f>VLOOKUP($A99,'Project List'!$A:$I,7,FALSE)</f>
        <v>0.50076923076923074</v>
      </c>
      <c r="O99" s="67">
        <f>VLOOKUP($A99,'Project List'!$A:$I,8,FALSE)</f>
        <v>500.76923076923077</v>
      </c>
      <c r="P99" s="68">
        <f t="shared" si="3"/>
        <v>0.50076923076923074</v>
      </c>
      <c r="Q99" s="69">
        <f>VLOOKUP($A99,'Project List'!$A:$I,9,FALSE)</f>
        <v>2018</v>
      </c>
      <c r="S99" s="62" t="s">
        <v>4203</v>
      </c>
    </row>
    <row r="100" spans="1:19">
      <c r="A100" s="63" t="s">
        <v>2390</v>
      </c>
      <c r="B100" s="63" t="s">
        <v>2390</v>
      </c>
      <c r="C100" s="62" t="str">
        <f>VLOOKUP($A100,'Project List'!$A:$I,2,FALSE)</f>
        <v>Washington</v>
      </c>
      <c r="D100" s="62" t="str">
        <f>VLOOKUP($A100,'Project List'!$A:$I,3,FALSE)</f>
        <v>DC</v>
      </c>
      <c r="E100" s="62" t="str">
        <f>VLOOKUP($A100,'Project List'!$A:$I,4,FALSE)</f>
        <v>Potomac Electric Power Co</v>
      </c>
      <c r="F100" s="62" t="str">
        <f>VLOOKUP($A100,'Project List'!$A:$I,5,FALSE)</f>
        <v>Investor Owned</v>
      </c>
      <c r="G100" s="62" t="str">
        <f>VLOOKUP($A100,'Project List'!$A:$I,6,FALSE)</f>
        <v>GRID Alternatives</v>
      </c>
      <c r="H100" s="63">
        <v>780</v>
      </c>
      <c r="I100" s="63">
        <v>780</v>
      </c>
      <c r="J100" s="101" t="s">
        <v>4100</v>
      </c>
      <c r="K100" s="101" t="s">
        <v>4100</v>
      </c>
      <c r="L100" s="65">
        <v>1</v>
      </c>
      <c r="M100" s="66" t="s">
        <v>4101</v>
      </c>
      <c r="N100" s="67">
        <f>VLOOKUP($A100,'Project List'!$A:$I,7,FALSE)</f>
        <v>2.0439999999999996</v>
      </c>
      <c r="O100" s="67">
        <f>VLOOKUP($A100,'Project List'!$A:$I,8,FALSE)</f>
        <v>2043.9999999999998</v>
      </c>
      <c r="P100" s="68">
        <f t="shared" si="3"/>
        <v>2.0439999999999996</v>
      </c>
      <c r="Q100" s="69">
        <f>VLOOKUP($A100,'Project List'!$A:$I,9,FALSE)</f>
        <v>2020</v>
      </c>
      <c r="S100" s="62" t="s">
        <v>4203</v>
      </c>
    </row>
    <row r="101" spans="1:19">
      <c r="A101" s="63" t="s">
        <v>1949</v>
      </c>
      <c r="B101" s="63" t="s">
        <v>1949</v>
      </c>
      <c r="C101" s="62" t="str">
        <f>VLOOKUP($A101,'Project List'!$A:$I,2,FALSE)</f>
        <v>Fort Myers</v>
      </c>
      <c r="D101" s="62" t="str">
        <f>VLOOKUP($A101,'Project List'!$A:$I,3,FALSE)</f>
        <v>FL</v>
      </c>
      <c r="E101" s="62" t="str">
        <f>VLOOKUP($A101,'Project List'!$A:$I,4,FALSE)</f>
        <v>Florida Power &amp; Light Co</v>
      </c>
      <c r="F101" s="62" t="str">
        <f>VLOOKUP($A101,'Project List'!$A:$I,5,FALSE)</f>
        <v>Investor Owned</v>
      </c>
      <c r="G101" s="62">
        <f>VLOOKUP($A101,'Project List'!$A:$I,6,FALSE)</f>
        <v>0</v>
      </c>
      <c r="H101" s="64" t="s">
        <v>4100</v>
      </c>
      <c r="I101" s="64" t="s">
        <v>4100</v>
      </c>
      <c r="J101" s="100" t="s">
        <v>4100</v>
      </c>
      <c r="K101" s="100" t="s">
        <v>4100</v>
      </c>
      <c r="L101" s="65">
        <f t="shared" ref="L101:L126" si="5">0.25*0.1</f>
        <v>2.5000000000000001E-2</v>
      </c>
      <c r="M101" s="66" t="s">
        <v>4101</v>
      </c>
      <c r="N101" s="67">
        <f>VLOOKUP($A101,'Project List'!$A:$I,7,FALSE)</f>
        <v>74.5</v>
      </c>
      <c r="O101" s="67">
        <f>VLOOKUP($A101,'Project List'!$A:$I,8,FALSE)</f>
        <v>74500</v>
      </c>
      <c r="P101" s="68">
        <f t="shared" si="3"/>
        <v>1.8625</v>
      </c>
      <c r="Q101" s="69">
        <f>VLOOKUP($A101,'Project List'!$A:$I,9,FALSE)</f>
        <v>2020</v>
      </c>
      <c r="S101" s="62" t="s">
        <v>4205</v>
      </c>
    </row>
    <row r="102" spans="1:19">
      <c r="A102" s="63" t="s">
        <v>1951</v>
      </c>
      <c r="B102" s="63" t="s">
        <v>1951</v>
      </c>
      <c r="C102" s="62" t="str">
        <f>VLOOKUP($A102,'Project List'!$A:$I,2,FALSE)</f>
        <v>Clewiston</v>
      </c>
      <c r="D102" s="62" t="str">
        <f>VLOOKUP($A102,'Project List'!$A:$I,3,FALSE)</f>
        <v>FL</v>
      </c>
      <c r="E102" s="62" t="str">
        <f>VLOOKUP($A102,'Project List'!$A:$I,4,FALSE)</f>
        <v>Florida Power &amp; Light Co</v>
      </c>
      <c r="F102" s="62" t="str">
        <f>VLOOKUP($A102,'Project List'!$A:$I,5,FALSE)</f>
        <v>Investor Owned</v>
      </c>
      <c r="G102" s="62">
        <f>VLOOKUP($A102,'Project List'!$A:$I,6,FALSE)</f>
        <v>0</v>
      </c>
      <c r="H102" s="64" t="s">
        <v>4100</v>
      </c>
      <c r="I102" s="64" t="s">
        <v>4100</v>
      </c>
      <c r="J102" s="100" t="s">
        <v>4100</v>
      </c>
      <c r="K102" s="100" t="s">
        <v>4100</v>
      </c>
      <c r="L102" s="65">
        <f t="shared" si="5"/>
        <v>2.5000000000000001E-2</v>
      </c>
      <c r="M102" s="66" t="s">
        <v>4101</v>
      </c>
      <c r="N102" s="67">
        <f>VLOOKUP($A102,'Project List'!$A:$I,7,FALSE)</f>
        <v>74.5</v>
      </c>
      <c r="O102" s="67">
        <f>VLOOKUP($A102,'Project List'!$A:$I,8,FALSE)</f>
        <v>74500</v>
      </c>
      <c r="P102" s="68">
        <f t="shared" si="3"/>
        <v>1.8625</v>
      </c>
      <c r="Q102" s="69">
        <f>VLOOKUP($A102,'Project List'!$A:$I,9,FALSE)</f>
        <v>2020</v>
      </c>
      <c r="S102" s="62" t="s">
        <v>4205</v>
      </c>
    </row>
    <row r="103" spans="1:19">
      <c r="A103" s="63" t="s">
        <v>1953</v>
      </c>
      <c r="B103" s="63" t="s">
        <v>1953</v>
      </c>
      <c r="C103" s="62" t="str">
        <f>VLOOKUP($A103,'Project List'!$A:$I,2,FALSE)</f>
        <v>Arcadia</v>
      </c>
      <c r="D103" s="62" t="str">
        <f>VLOOKUP($A103,'Project List'!$A:$I,3,FALSE)</f>
        <v>FL</v>
      </c>
      <c r="E103" s="62" t="str">
        <f>VLOOKUP($A103,'Project List'!$A:$I,4,FALSE)</f>
        <v>Florida Power &amp; Light Co</v>
      </c>
      <c r="F103" s="62" t="str">
        <f>VLOOKUP($A103,'Project List'!$A:$I,5,FALSE)</f>
        <v>Investor Owned</v>
      </c>
      <c r="G103" s="62">
        <f>VLOOKUP($A103,'Project List'!$A:$I,6,FALSE)</f>
        <v>0</v>
      </c>
      <c r="H103" s="64" t="s">
        <v>4100</v>
      </c>
      <c r="I103" s="64" t="s">
        <v>4100</v>
      </c>
      <c r="J103" s="100" t="s">
        <v>4100</v>
      </c>
      <c r="K103" s="100" t="s">
        <v>4100</v>
      </c>
      <c r="L103" s="65">
        <f t="shared" si="5"/>
        <v>2.5000000000000001E-2</v>
      </c>
      <c r="M103" s="66" t="s">
        <v>4101</v>
      </c>
      <c r="N103" s="67">
        <f>VLOOKUP($A103,'Project List'!$A:$I,7,FALSE)</f>
        <v>74.5</v>
      </c>
      <c r="O103" s="67">
        <f>VLOOKUP($A103,'Project List'!$A:$I,8,FALSE)</f>
        <v>74500</v>
      </c>
      <c r="P103" s="68">
        <f t="shared" si="3"/>
        <v>1.8625</v>
      </c>
      <c r="Q103" s="69">
        <f>VLOOKUP($A103,'Project List'!$A:$I,9,FALSE)</f>
        <v>2020</v>
      </c>
      <c r="S103" s="62" t="s">
        <v>4205</v>
      </c>
    </row>
    <row r="104" spans="1:19">
      <c r="A104" s="63" t="s">
        <v>1955</v>
      </c>
      <c r="B104" s="63" t="s">
        <v>1955</v>
      </c>
      <c r="C104" s="62" t="str">
        <f>VLOOKUP($A104,'Project List'!$A:$I,2,FALSE)</f>
        <v>Glen St Mary</v>
      </c>
      <c r="D104" s="62" t="str">
        <f>VLOOKUP($A104,'Project List'!$A:$I,3,FALSE)</f>
        <v>FL</v>
      </c>
      <c r="E104" s="62" t="str">
        <f>VLOOKUP($A104,'Project List'!$A:$I,4,FALSE)</f>
        <v>Florida Power &amp; Light Co</v>
      </c>
      <c r="F104" s="62" t="str">
        <f>VLOOKUP($A104,'Project List'!$A:$I,5,FALSE)</f>
        <v>Investor Owned</v>
      </c>
      <c r="G104" s="62">
        <f>VLOOKUP($A104,'Project List'!$A:$I,6,FALSE)</f>
        <v>0</v>
      </c>
      <c r="H104" s="64" t="s">
        <v>4100</v>
      </c>
      <c r="I104" s="64" t="s">
        <v>4100</v>
      </c>
      <c r="J104" s="100" t="s">
        <v>4100</v>
      </c>
      <c r="K104" s="100" t="s">
        <v>4100</v>
      </c>
      <c r="L104" s="65">
        <f t="shared" si="5"/>
        <v>2.5000000000000001E-2</v>
      </c>
      <c r="M104" s="66" t="s">
        <v>4101</v>
      </c>
      <c r="N104" s="67">
        <f>VLOOKUP($A104,'Project List'!$A:$I,7,FALSE)</f>
        <v>74.5</v>
      </c>
      <c r="O104" s="67">
        <f>VLOOKUP($A104,'Project List'!$A:$I,8,FALSE)</f>
        <v>74500</v>
      </c>
      <c r="P104" s="68">
        <f t="shared" si="3"/>
        <v>1.8625</v>
      </c>
      <c r="Q104" s="69">
        <f>VLOOKUP($A104,'Project List'!$A:$I,9,FALSE)</f>
        <v>2020</v>
      </c>
      <c r="S104" s="62" t="s">
        <v>4205</v>
      </c>
    </row>
    <row r="105" spans="1:19">
      <c r="A105" s="63" t="s">
        <v>1957</v>
      </c>
      <c r="B105" s="63" t="s">
        <v>1957</v>
      </c>
      <c r="C105" s="62" t="str">
        <f>VLOOKUP($A105,'Project List'!$A:$I,2,FALSE)</f>
        <v>Indiantown</v>
      </c>
      <c r="D105" s="62" t="str">
        <f>VLOOKUP($A105,'Project List'!$A:$I,3,FALSE)</f>
        <v>FL</v>
      </c>
      <c r="E105" s="62" t="str">
        <f>VLOOKUP($A105,'Project List'!$A:$I,4,FALSE)</f>
        <v>Florida Power &amp; Light Co</v>
      </c>
      <c r="F105" s="62" t="str">
        <f>VLOOKUP($A105,'Project List'!$A:$I,5,FALSE)</f>
        <v>Investor Owned</v>
      </c>
      <c r="G105" s="62">
        <f>VLOOKUP($A105,'Project List'!$A:$I,6,FALSE)</f>
        <v>0</v>
      </c>
      <c r="H105" s="64" t="s">
        <v>4100</v>
      </c>
      <c r="I105" s="64" t="s">
        <v>4100</v>
      </c>
      <c r="J105" s="100" t="s">
        <v>4100</v>
      </c>
      <c r="K105" s="100" t="s">
        <v>4100</v>
      </c>
      <c r="L105" s="65">
        <f t="shared" si="5"/>
        <v>2.5000000000000001E-2</v>
      </c>
      <c r="M105" s="66" t="s">
        <v>4101</v>
      </c>
      <c r="N105" s="67">
        <f>VLOOKUP($A105,'Project List'!$A:$I,7,FALSE)</f>
        <v>74.5</v>
      </c>
      <c r="O105" s="67">
        <f>VLOOKUP($A105,'Project List'!$A:$I,8,FALSE)</f>
        <v>74500</v>
      </c>
      <c r="P105" s="68">
        <f t="shared" si="3"/>
        <v>1.8625</v>
      </c>
      <c r="Q105" s="69">
        <f>VLOOKUP($A105,'Project List'!$A:$I,9,FALSE)</f>
        <v>2020</v>
      </c>
      <c r="S105" s="62" t="s">
        <v>4205</v>
      </c>
    </row>
    <row r="106" spans="1:19">
      <c r="A106" s="63" t="s">
        <v>1959</v>
      </c>
      <c r="B106" s="63" t="s">
        <v>1959</v>
      </c>
      <c r="C106" s="62" t="str">
        <f>VLOOKUP($A106,'Project List'!$A:$I,2,FALSE)</f>
        <v>Interlachen</v>
      </c>
      <c r="D106" s="62" t="str">
        <f>VLOOKUP($A106,'Project List'!$A:$I,3,FALSE)</f>
        <v>FL</v>
      </c>
      <c r="E106" s="62" t="str">
        <f>VLOOKUP($A106,'Project List'!$A:$I,4,FALSE)</f>
        <v>Florida Power &amp; Light Co</v>
      </c>
      <c r="F106" s="62" t="str">
        <f>VLOOKUP($A106,'Project List'!$A:$I,5,FALSE)</f>
        <v>Investor Owned</v>
      </c>
      <c r="G106" s="62">
        <f>VLOOKUP($A106,'Project List'!$A:$I,6,FALSE)</f>
        <v>0</v>
      </c>
      <c r="H106" s="64" t="s">
        <v>4100</v>
      </c>
      <c r="I106" s="64" t="s">
        <v>4100</v>
      </c>
      <c r="J106" s="100" t="s">
        <v>4100</v>
      </c>
      <c r="K106" s="100" t="s">
        <v>4100</v>
      </c>
      <c r="L106" s="65">
        <f t="shared" si="5"/>
        <v>2.5000000000000001E-2</v>
      </c>
      <c r="M106" s="66" t="s">
        <v>4101</v>
      </c>
      <c r="N106" s="67">
        <f>VLOOKUP($A106,'Project List'!$A:$I,7,FALSE)</f>
        <v>74.5</v>
      </c>
      <c r="O106" s="67">
        <f>VLOOKUP($A106,'Project List'!$A:$I,8,FALSE)</f>
        <v>74500</v>
      </c>
      <c r="P106" s="68">
        <f t="shared" si="3"/>
        <v>1.8625</v>
      </c>
      <c r="Q106" s="69">
        <f>VLOOKUP($A106,'Project List'!$A:$I,9,FALSE)</f>
        <v>2020</v>
      </c>
      <c r="S106" s="62" t="s">
        <v>4205</v>
      </c>
    </row>
    <row r="107" spans="1:19">
      <c r="A107" s="63" t="s">
        <v>2396</v>
      </c>
      <c r="B107" s="63" t="s">
        <v>2396</v>
      </c>
      <c r="C107" s="62" t="str">
        <f>VLOOKUP($A107,'Project List'!$A:$I,2,FALSE)</f>
        <v>Okeechobee</v>
      </c>
      <c r="D107" s="62" t="str">
        <f>VLOOKUP($A107,'Project List'!$A:$I,3,FALSE)</f>
        <v>FL</v>
      </c>
      <c r="E107" s="62" t="str">
        <f>VLOOKUP($A107,'Project List'!$A:$I,4,FALSE)</f>
        <v>Florida Power &amp; Light Co</v>
      </c>
      <c r="F107" s="62" t="str">
        <f>VLOOKUP($A107,'Project List'!$A:$I,5,FALSE)</f>
        <v>Investor Owned</v>
      </c>
      <c r="G107" s="62">
        <f>VLOOKUP($A107,'Project List'!$A:$I,6,FALSE)</f>
        <v>0</v>
      </c>
      <c r="H107" s="64" t="s">
        <v>4100</v>
      </c>
      <c r="I107" s="64" t="s">
        <v>4100</v>
      </c>
      <c r="J107" s="100" t="s">
        <v>4100</v>
      </c>
      <c r="K107" s="100" t="s">
        <v>4100</v>
      </c>
      <c r="L107" s="65">
        <f t="shared" si="5"/>
        <v>2.5000000000000001E-2</v>
      </c>
      <c r="M107" s="66" t="s">
        <v>4101</v>
      </c>
      <c r="N107" s="67">
        <f>VLOOKUP($A107,'Project List'!$A:$I,7,FALSE)</f>
        <v>74.5</v>
      </c>
      <c r="O107" s="67">
        <f>VLOOKUP($A107,'Project List'!$A:$I,8,FALSE)</f>
        <v>74500</v>
      </c>
      <c r="P107" s="68">
        <f t="shared" si="3"/>
        <v>1.8625</v>
      </c>
      <c r="Q107" s="69">
        <f>VLOOKUP($A107,'Project List'!$A:$I,9,FALSE)</f>
        <v>2021</v>
      </c>
      <c r="S107" s="62" t="s">
        <v>4205</v>
      </c>
    </row>
    <row r="108" spans="1:19">
      <c r="A108" s="63" t="s">
        <v>2398</v>
      </c>
      <c r="B108" s="63" t="s">
        <v>2398</v>
      </c>
      <c r="C108" s="62" t="str">
        <f>VLOOKUP($A108,'Project List'!$A:$I,2,FALSE)</f>
        <v>St. Johns</v>
      </c>
      <c r="D108" s="62" t="str">
        <f>VLOOKUP($A108,'Project List'!$A:$I,3,FALSE)</f>
        <v>FL</v>
      </c>
      <c r="E108" s="62" t="str">
        <f>VLOOKUP($A108,'Project List'!$A:$I,4,FALSE)</f>
        <v>Florida Power &amp; Light Co</v>
      </c>
      <c r="F108" s="62" t="str">
        <f>VLOOKUP($A108,'Project List'!$A:$I,5,FALSE)</f>
        <v>Investor Owned</v>
      </c>
      <c r="G108" s="62">
        <f>VLOOKUP($A108,'Project List'!$A:$I,6,FALSE)</f>
        <v>0</v>
      </c>
      <c r="H108" s="64" t="s">
        <v>4100</v>
      </c>
      <c r="I108" s="64" t="s">
        <v>4100</v>
      </c>
      <c r="J108" s="100" t="s">
        <v>4100</v>
      </c>
      <c r="K108" s="100" t="s">
        <v>4100</v>
      </c>
      <c r="L108" s="65">
        <f t="shared" si="5"/>
        <v>2.5000000000000001E-2</v>
      </c>
      <c r="M108" s="66" t="s">
        <v>4101</v>
      </c>
      <c r="N108" s="67">
        <f>VLOOKUP($A108,'Project List'!$A:$I,7,FALSE)</f>
        <v>74.5</v>
      </c>
      <c r="O108" s="67">
        <f>VLOOKUP($A108,'Project List'!$A:$I,8,FALSE)</f>
        <v>74500</v>
      </c>
      <c r="P108" s="68">
        <f t="shared" si="3"/>
        <v>1.8625</v>
      </c>
      <c r="Q108" s="69">
        <f>VLOOKUP($A108,'Project List'!$A:$I,9,FALSE)</f>
        <v>2021</v>
      </c>
      <c r="S108" s="62" t="s">
        <v>4205</v>
      </c>
    </row>
    <row r="109" spans="1:19">
      <c r="A109" s="63" t="s">
        <v>2400</v>
      </c>
      <c r="B109" s="63" t="s">
        <v>2400</v>
      </c>
      <c r="C109" s="62" t="str">
        <f>VLOOKUP($A109,'Project List'!$A:$I,2,FALSE)</f>
        <v>Union</v>
      </c>
      <c r="D109" s="62" t="str">
        <f>VLOOKUP($A109,'Project List'!$A:$I,3,FALSE)</f>
        <v>FL</v>
      </c>
      <c r="E109" s="62" t="str">
        <f>VLOOKUP($A109,'Project List'!$A:$I,4,FALSE)</f>
        <v>Florida Power &amp; Light Co</v>
      </c>
      <c r="F109" s="62" t="str">
        <f>VLOOKUP($A109,'Project List'!$A:$I,5,FALSE)</f>
        <v>Investor Owned</v>
      </c>
      <c r="G109" s="62">
        <f>VLOOKUP($A109,'Project List'!$A:$I,6,FALSE)</f>
        <v>0</v>
      </c>
      <c r="H109" s="64" t="s">
        <v>4100</v>
      </c>
      <c r="I109" s="64" t="s">
        <v>4100</v>
      </c>
      <c r="J109" s="100" t="s">
        <v>4100</v>
      </c>
      <c r="K109" s="100" t="s">
        <v>4100</v>
      </c>
      <c r="L109" s="65">
        <f t="shared" si="5"/>
        <v>2.5000000000000001E-2</v>
      </c>
      <c r="M109" s="66" t="s">
        <v>4101</v>
      </c>
      <c r="N109" s="67">
        <f>VLOOKUP($A109,'Project List'!$A:$I,7,FALSE)</f>
        <v>74.5</v>
      </c>
      <c r="O109" s="67">
        <f>VLOOKUP($A109,'Project List'!$A:$I,8,FALSE)</f>
        <v>74500</v>
      </c>
      <c r="P109" s="68">
        <f t="shared" si="3"/>
        <v>1.8625</v>
      </c>
      <c r="Q109" s="69">
        <f>VLOOKUP($A109,'Project List'!$A:$I,9,FALSE)</f>
        <v>2021</v>
      </c>
      <c r="S109" s="62" t="s">
        <v>4205</v>
      </c>
    </row>
    <row r="110" spans="1:19">
      <c r="A110" s="63" t="s">
        <v>2402</v>
      </c>
      <c r="B110" s="63" t="s">
        <v>2402</v>
      </c>
      <c r="C110" s="62" t="str">
        <f>VLOOKUP($A110,'Project List'!$A:$I,2,FALSE)</f>
        <v>Baker</v>
      </c>
      <c r="D110" s="62" t="str">
        <f>VLOOKUP($A110,'Project List'!$A:$I,3,FALSE)</f>
        <v>FL</v>
      </c>
      <c r="E110" s="62" t="str">
        <f>VLOOKUP($A110,'Project List'!$A:$I,4,FALSE)</f>
        <v>Florida Power &amp; Light Co</v>
      </c>
      <c r="F110" s="62" t="str">
        <f>VLOOKUP($A110,'Project List'!$A:$I,5,FALSE)</f>
        <v>Investor Owned</v>
      </c>
      <c r="G110" s="62">
        <f>VLOOKUP($A110,'Project List'!$A:$I,6,FALSE)</f>
        <v>0</v>
      </c>
      <c r="H110" s="64" t="s">
        <v>4100</v>
      </c>
      <c r="I110" s="64" t="s">
        <v>4100</v>
      </c>
      <c r="J110" s="100" t="s">
        <v>4100</v>
      </c>
      <c r="K110" s="100" t="s">
        <v>4100</v>
      </c>
      <c r="L110" s="65">
        <f t="shared" si="5"/>
        <v>2.5000000000000001E-2</v>
      </c>
      <c r="M110" s="66" t="s">
        <v>4101</v>
      </c>
      <c r="N110" s="67">
        <f>VLOOKUP($A110,'Project List'!$A:$I,7,FALSE)</f>
        <v>74.5</v>
      </c>
      <c r="O110" s="67">
        <f>VLOOKUP($A110,'Project List'!$A:$I,8,FALSE)</f>
        <v>74500</v>
      </c>
      <c r="P110" s="68">
        <f t="shared" si="3"/>
        <v>1.8625</v>
      </c>
      <c r="Q110" s="69">
        <f>VLOOKUP($A110,'Project List'!$A:$I,9,FALSE)</f>
        <v>2021</v>
      </c>
      <c r="S110" s="62" t="s">
        <v>4205</v>
      </c>
    </row>
    <row r="111" spans="1:19">
      <c r="A111" s="63" t="s">
        <v>2404</v>
      </c>
      <c r="B111" s="63" t="s">
        <v>2404</v>
      </c>
      <c r="C111" s="62" t="str">
        <f>VLOOKUP($A111,'Project List'!$A:$I,2,FALSE)</f>
        <v>Nassau</v>
      </c>
      <c r="D111" s="62" t="str">
        <f>VLOOKUP($A111,'Project List'!$A:$I,3,FALSE)</f>
        <v>FL</v>
      </c>
      <c r="E111" s="62" t="str">
        <f>VLOOKUP($A111,'Project List'!$A:$I,4,FALSE)</f>
        <v>Florida Power &amp; Light Co</v>
      </c>
      <c r="F111" s="62" t="str">
        <f>VLOOKUP($A111,'Project List'!$A:$I,5,FALSE)</f>
        <v>Investor Owned</v>
      </c>
      <c r="G111" s="62">
        <f>VLOOKUP($A111,'Project List'!$A:$I,6,FALSE)</f>
        <v>0</v>
      </c>
      <c r="H111" s="64" t="s">
        <v>4100</v>
      </c>
      <c r="I111" s="64" t="s">
        <v>4100</v>
      </c>
      <c r="J111" s="100" t="s">
        <v>4100</v>
      </c>
      <c r="K111" s="100" t="s">
        <v>4100</v>
      </c>
      <c r="L111" s="65">
        <f t="shared" si="5"/>
        <v>2.5000000000000001E-2</v>
      </c>
      <c r="M111" s="66" t="s">
        <v>4101</v>
      </c>
      <c r="N111" s="67">
        <f>VLOOKUP($A111,'Project List'!$A:$I,7,FALSE)</f>
        <v>74.5</v>
      </c>
      <c r="O111" s="67">
        <f>VLOOKUP($A111,'Project List'!$A:$I,8,FALSE)</f>
        <v>74500</v>
      </c>
      <c r="P111" s="68">
        <f t="shared" si="3"/>
        <v>1.8625</v>
      </c>
      <c r="Q111" s="69">
        <f>VLOOKUP($A111,'Project List'!$A:$I,9,FALSE)</f>
        <v>2021</v>
      </c>
      <c r="S111" s="62" t="s">
        <v>4205</v>
      </c>
    </row>
    <row r="112" spans="1:19">
      <c r="A112" s="63" t="s">
        <v>2405</v>
      </c>
      <c r="B112" s="63" t="s">
        <v>2405</v>
      </c>
      <c r="C112" s="62" t="str">
        <f>VLOOKUP($A112,'Project List'!$A:$I,2,FALSE)</f>
        <v>St. Lucie</v>
      </c>
      <c r="D112" s="62" t="str">
        <f>VLOOKUP($A112,'Project List'!$A:$I,3,FALSE)</f>
        <v>FL</v>
      </c>
      <c r="E112" s="62" t="str">
        <f>VLOOKUP($A112,'Project List'!$A:$I,4,FALSE)</f>
        <v>Florida Power &amp; Light Co</v>
      </c>
      <c r="F112" s="62" t="str">
        <f>VLOOKUP($A112,'Project List'!$A:$I,5,FALSE)</f>
        <v>Investor Owned</v>
      </c>
      <c r="G112" s="62">
        <f>VLOOKUP($A112,'Project List'!$A:$I,6,FALSE)</f>
        <v>0</v>
      </c>
      <c r="H112" s="64" t="s">
        <v>4100</v>
      </c>
      <c r="I112" s="64" t="s">
        <v>4100</v>
      </c>
      <c r="J112" s="100" t="s">
        <v>4100</v>
      </c>
      <c r="K112" s="100" t="s">
        <v>4100</v>
      </c>
      <c r="L112" s="65">
        <f t="shared" si="5"/>
        <v>2.5000000000000001E-2</v>
      </c>
      <c r="M112" s="66" t="s">
        <v>4101</v>
      </c>
      <c r="N112" s="67">
        <f>VLOOKUP($A112,'Project List'!$A:$I,7,FALSE)</f>
        <v>74.5</v>
      </c>
      <c r="O112" s="67">
        <f>VLOOKUP($A112,'Project List'!$A:$I,8,FALSE)</f>
        <v>74500</v>
      </c>
      <c r="P112" s="68">
        <f t="shared" si="3"/>
        <v>1.8625</v>
      </c>
      <c r="Q112" s="69">
        <f>VLOOKUP($A112,'Project List'!$A:$I,9,FALSE)</f>
        <v>2021</v>
      </c>
      <c r="S112" s="62" t="s">
        <v>4205</v>
      </c>
    </row>
    <row r="113" spans="1:19">
      <c r="A113" s="63" t="s">
        <v>2407</v>
      </c>
      <c r="B113" s="63" t="s">
        <v>2407</v>
      </c>
      <c r="C113" s="62" t="str">
        <f>VLOOKUP($A113,'Project List'!$A:$I,2,FALSE)</f>
        <v>Clay</v>
      </c>
      <c r="D113" s="62" t="str">
        <f>VLOOKUP($A113,'Project List'!$A:$I,3,FALSE)</f>
        <v>FL</v>
      </c>
      <c r="E113" s="62" t="str">
        <f>VLOOKUP($A113,'Project List'!$A:$I,4,FALSE)</f>
        <v>Florida Power &amp; Light Co</v>
      </c>
      <c r="F113" s="62" t="str">
        <f>VLOOKUP($A113,'Project List'!$A:$I,5,FALSE)</f>
        <v>Investor Owned</v>
      </c>
      <c r="G113" s="62">
        <f>VLOOKUP($A113,'Project List'!$A:$I,6,FALSE)</f>
        <v>0</v>
      </c>
      <c r="H113" s="64" t="s">
        <v>4100</v>
      </c>
      <c r="I113" s="64" t="s">
        <v>4100</v>
      </c>
      <c r="J113" s="100" t="s">
        <v>4100</v>
      </c>
      <c r="K113" s="100" t="s">
        <v>4100</v>
      </c>
      <c r="L113" s="65">
        <f t="shared" si="5"/>
        <v>2.5000000000000001E-2</v>
      </c>
      <c r="M113" s="66" t="s">
        <v>4101</v>
      </c>
      <c r="N113" s="67">
        <f>VLOOKUP($A113,'Project List'!$A:$I,7,FALSE)</f>
        <v>74.5</v>
      </c>
      <c r="O113" s="67">
        <f>VLOOKUP($A113,'Project List'!$A:$I,8,FALSE)</f>
        <v>74500</v>
      </c>
      <c r="P113" s="68">
        <f t="shared" si="3"/>
        <v>1.8625</v>
      </c>
      <c r="Q113" s="69">
        <f>VLOOKUP($A113,'Project List'!$A:$I,9,FALSE)</f>
        <v>2021</v>
      </c>
      <c r="S113" s="62" t="s">
        <v>4205</v>
      </c>
    </row>
    <row r="114" spans="1:19">
      <c r="A114" s="63" t="s">
        <v>2409</v>
      </c>
      <c r="B114" s="63" t="s">
        <v>2409</v>
      </c>
      <c r="C114" s="62" t="str">
        <f>VLOOKUP($A114,'Project List'!$A:$I,2,FALSE)</f>
        <v>DeSoto</v>
      </c>
      <c r="D114" s="62" t="str">
        <f>VLOOKUP($A114,'Project List'!$A:$I,3,FALSE)</f>
        <v>FL</v>
      </c>
      <c r="E114" s="62" t="str">
        <f>VLOOKUP($A114,'Project List'!$A:$I,4,FALSE)</f>
        <v>Florida Power &amp; Light Co</v>
      </c>
      <c r="F114" s="62" t="str">
        <f>VLOOKUP($A114,'Project List'!$A:$I,5,FALSE)</f>
        <v>Investor Owned</v>
      </c>
      <c r="G114" s="62">
        <f>VLOOKUP($A114,'Project List'!$A:$I,6,FALSE)</f>
        <v>0</v>
      </c>
      <c r="H114" s="64" t="s">
        <v>4100</v>
      </c>
      <c r="I114" s="64" t="s">
        <v>4100</v>
      </c>
      <c r="J114" s="100" t="s">
        <v>4100</v>
      </c>
      <c r="K114" s="100" t="s">
        <v>4100</v>
      </c>
      <c r="L114" s="65">
        <f t="shared" si="5"/>
        <v>2.5000000000000001E-2</v>
      </c>
      <c r="M114" s="66" t="s">
        <v>4101</v>
      </c>
      <c r="N114" s="67">
        <f>VLOOKUP($A114,'Project List'!$A:$I,7,FALSE)</f>
        <v>74.5</v>
      </c>
      <c r="O114" s="67">
        <f>VLOOKUP($A114,'Project List'!$A:$I,8,FALSE)</f>
        <v>74500</v>
      </c>
      <c r="P114" s="68">
        <f t="shared" si="3"/>
        <v>1.8625</v>
      </c>
      <c r="Q114" s="69">
        <f>VLOOKUP($A114,'Project List'!$A:$I,9,FALSE)</f>
        <v>2021</v>
      </c>
      <c r="S114" s="62" t="s">
        <v>4205</v>
      </c>
    </row>
    <row r="115" spans="1:19">
      <c r="A115" s="63" t="s">
        <v>2411</v>
      </c>
      <c r="B115" s="63" t="s">
        <v>2411</v>
      </c>
      <c r="C115" s="62" t="str">
        <f>VLOOKUP($A115,'Project List'!$A:$I,2,FALSE)</f>
        <v>Brevard</v>
      </c>
      <c r="D115" s="62" t="str">
        <f>VLOOKUP($A115,'Project List'!$A:$I,3,FALSE)</f>
        <v>FL</v>
      </c>
      <c r="E115" s="62" t="str">
        <f>VLOOKUP($A115,'Project List'!$A:$I,4,FALSE)</f>
        <v>Florida Power &amp; Light Co</v>
      </c>
      <c r="F115" s="62" t="str">
        <f>VLOOKUP($A115,'Project List'!$A:$I,5,FALSE)</f>
        <v>Investor Owned</v>
      </c>
      <c r="G115" s="62">
        <f>VLOOKUP($A115,'Project List'!$A:$I,6,FALSE)</f>
        <v>0</v>
      </c>
      <c r="H115" s="64" t="s">
        <v>4100</v>
      </c>
      <c r="I115" s="64" t="s">
        <v>4100</v>
      </c>
      <c r="J115" s="100" t="s">
        <v>4100</v>
      </c>
      <c r="K115" s="100" t="s">
        <v>4100</v>
      </c>
      <c r="L115" s="65">
        <f t="shared" si="5"/>
        <v>2.5000000000000001E-2</v>
      </c>
      <c r="M115" s="66" t="s">
        <v>4101</v>
      </c>
      <c r="N115" s="67">
        <f>VLOOKUP($A115,'Project List'!$A:$I,7,FALSE)</f>
        <v>74.5</v>
      </c>
      <c r="O115" s="67">
        <f>VLOOKUP($A115,'Project List'!$A:$I,8,FALSE)</f>
        <v>74500</v>
      </c>
      <c r="P115" s="68">
        <f t="shared" si="3"/>
        <v>1.8625</v>
      </c>
      <c r="Q115" s="69">
        <f>VLOOKUP($A115,'Project List'!$A:$I,9,FALSE)</f>
        <v>2021</v>
      </c>
      <c r="S115" s="62" t="s">
        <v>4205</v>
      </c>
    </row>
    <row r="116" spans="1:19">
      <c r="A116" s="63" t="s">
        <v>2413</v>
      </c>
      <c r="B116" s="63" t="s">
        <v>2413</v>
      </c>
      <c r="C116" s="62" t="str">
        <f>VLOOKUP($A116,'Project List'!$A:$I,2,FALSE)</f>
        <v>Palm Beach</v>
      </c>
      <c r="D116" s="62" t="str">
        <f>VLOOKUP($A116,'Project List'!$A:$I,3,FALSE)</f>
        <v>FL</v>
      </c>
      <c r="E116" s="62" t="str">
        <f>VLOOKUP($A116,'Project List'!$A:$I,4,FALSE)</f>
        <v>Florida Power &amp; Light Co</v>
      </c>
      <c r="F116" s="62" t="str">
        <f>VLOOKUP($A116,'Project List'!$A:$I,5,FALSE)</f>
        <v>Investor Owned</v>
      </c>
      <c r="G116" s="62">
        <f>VLOOKUP($A116,'Project List'!$A:$I,6,FALSE)</f>
        <v>0</v>
      </c>
      <c r="H116" s="64" t="s">
        <v>4100</v>
      </c>
      <c r="I116" s="64" t="s">
        <v>4100</v>
      </c>
      <c r="J116" s="100" t="s">
        <v>4100</v>
      </c>
      <c r="K116" s="100" t="s">
        <v>4100</v>
      </c>
      <c r="L116" s="65">
        <f t="shared" si="5"/>
        <v>2.5000000000000001E-2</v>
      </c>
      <c r="M116" s="66" t="s">
        <v>4101</v>
      </c>
      <c r="N116" s="67">
        <f>VLOOKUP($A116,'Project List'!$A:$I,7,FALSE)</f>
        <v>74.5</v>
      </c>
      <c r="O116" s="67">
        <f>VLOOKUP($A116,'Project List'!$A:$I,8,FALSE)</f>
        <v>74500</v>
      </c>
      <c r="P116" s="68">
        <f t="shared" si="3"/>
        <v>1.8625</v>
      </c>
      <c r="Q116" s="69">
        <f>VLOOKUP($A116,'Project List'!$A:$I,9,FALSE)</f>
        <v>2021</v>
      </c>
      <c r="S116" s="62" t="s">
        <v>4205</v>
      </c>
    </row>
    <row r="117" spans="1:19">
      <c r="A117" s="63" t="s">
        <v>2415</v>
      </c>
      <c r="B117" s="63" t="s">
        <v>2415</v>
      </c>
      <c r="C117" s="62" t="str">
        <f>VLOOKUP($A117,'Project List'!$A:$I,2,FALSE)</f>
        <v>Manatee</v>
      </c>
      <c r="D117" s="62" t="str">
        <f>VLOOKUP($A117,'Project List'!$A:$I,3,FALSE)</f>
        <v>FL</v>
      </c>
      <c r="E117" s="62" t="str">
        <f>VLOOKUP($A117,'Project List'!$A:$I,4,FALSE)</f>
        <v>Florida Power &amp; Light Co</v>
      </c>
      <c r="F117" s="62" t="str">
        <f>VLOOKUP($A117,'Project List'!$A:$I,5,FALSE)</f>
        <v>Investor Owned</v>
      </c>
      <c r="G117" s="62">
        <f>VLOOKUP($A117,'Project List'!$A:$I,6,FALSE)</f>
        <v>0</v>
      </c>
      <c r="H117" s="64" t="s">
        <v>4100</v>
      </c>
      <c r="I117" s="64" t="s">
        <v>4100</v>
      </c>
      <c r="J117" s="100" t="s">
        <v>4100</v>
      </c>
      <c r="K117" s="100" t="s">
        <v>4100</v>
      </c>
      <c r="L117" s="65">
        <f t="shared" si="5"/>
        <v>2.5000000000000001E-2</v>
      </c>
      <c r="M117" s="66" t="s">
        <v>4101</v>
      </c>
      <c r="N117" s="67">
        <f>VLOOKUP($A117,'Project List'!$A:$I,7,FALSE)</f>
        <v>74.5</v>
      </c>
      <c r="O117" s="67">
        <f>VLOOKUP($A117,'Project List'!$A:$I,8,FALSE)</f>
        <v>74500</v>
      </c>
      <c r="P117" s="68">
        <f t="shared" si="3"/>
        <v>1.8625</v>
      </c>
      <c r="Q117" s="69">
        <f>VLOOKUP($A117,'Project List'!$A:$I,9,FALSE)</f>
        <v>2021</v>
      </c>
      <c r="S117" s="62" t="s">
        <v>4205</v>
      </c>
    </row>
    <row r="118" spans="1:19">
      <c r="A118" s="63" t="s">
        <v>2417</v>
      </c>
      <c r="B118" s="63" t="s">
        <v>2417</v>
      </c>
      <c r="C118" s="62" t="str">
        <f>VLOOKUP($A118,'Project List'!$A:$I,2,FALSE)</f>
        <v>Brevard</v>
      </c>
      <c r="D118" s="62" t="str">
        <f>VLOOKUP($A118,'Project List'!$A:$I,3,FALSE)</f>
        <v>FL</v>
      </c>
      <c r="E118" s="62" t="str">
        <f>VLOOKUP($A118,'Project List'!$A:$I,4,FALSE)</f>
        <v>Florida Power &amp; Light Co</v>
      </c>
      <c r="F118" s="62" t="str">
        <f>VLOOKUP($A118,'Project List'!$A:$I,5,FALSE)</f>
        <v>Investor Owned</v>
      </c>
      <c r="G118" s="62">
        <f>VLOOKUP($A118,'Project List'!$A:$I,6,FALSE)</f>
        <v>0</v>
      </c>
      <c r="H118" s="64" t="s">
        <v>4100</v>
      </c>
      <c r="I118" s="64" t="s">
        <v>4100</v>
      </c>
      <c r="J118" s="100" t="s">
        <v>4100</v>
      </c>
      <c r="K118" s="100" t="s">
        <v>4100</v>
      </c>
      <c r="L118" s="65">
        <f t="shared" si="5"/>
        <v>2.5000000000000001E-2</v>
      </c>
      <c r="M118" s="66" t="s">
        <v>4101</v>
      </c>
      <c r="N118" s="67">
        <f>VLOOKUP($A118,'Project List'!$A:$I,7,FALSE)</f>
        <v>74.5</v>
      </c>
      <c r="O118" s="67">
        <f>VLOOKUP($A118,'Project List'!$A:$I,8,FALSE)</f>
        <v>74500</v>
      </c>
      <c r="P118" s="68">
        <f t="shared" si="3"/>
        <v>1.8625</v>
      </c>
      <c r="Q118" s="69">
        <f>VLOOKUP($A118,'Project List'!$A:$I,9,FALSE)</f>
        <v>2021</v>
      </c>
      <c r="S118" s="62" t="s">
        <v>4205</v>
      </c>
    </row>
    <row r="119" spans="1:19">
      <c r="A119" s="63" t="s">
        <v>2418</v>
      </c>
      <c r="B119" s="63" t="s">
        <v>2418</v>
      </c>
      <c r="C119" s="62" t="str">
        <f>VLOOKUP($A119,'Project List'!$A:$I,2,FALSE)</f>
        <v>Indian River</v>
      </c>
      <c r="D119" s="62" t="str">
        <f>VLOOKUP($A119,'Project List'!$A:$I,3,FALSE)</f>
        <v>FL</v>
      </c>
      <c r="E119" s="62" t="str">
        <f>VLOOKUP($A119,'Project List'!$A:$I,4,FALSE)</f>
        <v>Florida Power &amp; Light Co</v>
      </c>
      <c r="F119" s="62" t="str">
        <f>VLOOKUP($A119,'Project List'!$A:$I,5,FALSE)</f>
        <v>Investor Owned</v>
      </c>
      <c r="G119" s="62">
        <f>VLOOKUP($A119,'Project List'!$A:$I,6,FALSE)</f>
        <v>0</v>
      </c>
      <c r="H119" s="64" t="s">
        <v>4100</v>
      </c>
      <c r="I119" s="64" t="s">
        <v>4100</v>
      </c>
      <c r="J119" s="100" t="s">
        <v>4100</v>
      </c>
      <c r="K119" s="100" t="s">
        <v>4100</v>
      </c>
      <c r="L119" s="65">
        <f t="shared" si="5"/>
        <v>2.5000000000000001E-2</v>
      </c>
      <c r="M119" s="66" t="s">
        <v>4101</v>
      </c>
      <c r="N119" s="67">
        <f>VLOOKUP($A119,'Project List'!$A:$I,7,FALSE)</f>
        <v>74.5</v>
      </c>
      <c r="O119" s="67">
        <f>VLOOKUP($A119,'Project List'!$A:$I,8,FALSE)</f>
        <v>74500</v>
      </c>
      <c r="P119" s="68">
        <f t="shared" si="3"/>
        <v>1.8625</v>
      </c>
      <c r="Q119" s="69">
        <f>VLOOKUP($A119,'Project List'!$A:$I,9,FALSE)</f>
        <v>2021</v>
      </c>
      <c r="S119" s="62" t="s">
        <v>4205</v>
      </c>
    </row>
    <row r="120" spans="1:19">
      <c r="A120" s="63" t="s">
        <v>2420</v>
      </c>
      <c r="B120" s="63" t="s">
        <v>2420</v>
      </c>
      <c r="C120" s="62" t="str">
        <f>VLOOKUP($A120,'Project List'!$A:$I,2,FALSE)</f>
        <v>Okeechobee</v>
      </c>
      <c r="D120" s="62" t="str">
        <f>VLOOKUP($A120,'Project List'!$A:$I,3,FALSE)</f>
        <v>FL</v>
      </c>
      <c r="E120" s="62" t="str">
        <f>VLOOKUP($A120,'Project List'!$A:$I,4,FALSE)</f>
        <v>Florida Power &amp; Light Co</v>
      </c>
      <c r="F120" s="62" t="str">
        <f>VLOOKUP($A120,'Project List'!$A:$I,5,FALSE)</f>
        <v>Investor Owned</v>
      </c>
      <c r="G120" s="62">
        <f>VLOOKUP($A120,'Project List'!$A:$I,6,FALSE)</f>
        <v>0</v>
      </c>
      <c r="H120" s="64" t="s">
        <v>4100</v>
      </c>
      <c r="I120" s="64" t="s">
        <v>4100</v>
      </c>
      <c r="J120" s="100" t="s">
        <v>4100</v>
      </c>
      <c r="K120" s="100" t="s">
        <v>4100</v>
      </c>
      <c r="L120" s="65">
        <f t="shared" si="5"/>
        <v>2.5000000000000001E-2</v>
      </c>
      <c r="M120" s="66" t="s">
        <v>4101</v>
      </c>
      <c r="N120" s="67">
        <f>VLOOKUP($A120,'Project List'!$A:$I,7,FALSE)</f>
        <v>74.5</v>
      </c>
      <c r="O120" s="67">
        <f>VLOOKUP($A120,'Project List'!$A:$I,8,FALSE)</f>
        <v>74500</v>
      </c>
      <c r="P120" s="68">
        <f t="shared" si="3"/>
        <v>1.8625</v>
      </c>
      <c r="Q120" s="69">
        <f>VLOOKUP($A120,'Project List'!$A:$I,9,FALSE)</f>
        <v>2021</v>
      </c>
      <c r="S120" s="62" t="s">
        <v>4205</v>
      </c>
    </row>
    <row r="121" spans="1:19">
      <c r="A121" s="63" t="s">
        <v>4206</v>
      </c>
      <c r="B121" s="63" t="s">
        <v>4206</v>
      </c>
      <c r="C121" s="62">
        <f>VLOOKUP($A121,'Project List'!$A:$I,2,FALSE)</f>
        <v>0</v>
      </c>
      <c r="D121" s="62" t="str">
        <f>VLOOKUP($A121,'Project List'!$A:$I,3,FALSE)</f>
        <v>FL</v>
      </c>
      <c r="E121" s="62" t="str">
        <f>VLOOKUP($A121,'Project List'!$A:$I,4,FALSE)</f>
        <v>Florida Power &amp; Light Co</v>
      </c>
      <c r="F121" s="62" t="str">
        <f>VLOOKUP($A121,'Project List'!$A:$I,5,FALSE)</f>
        <v>Investor Owned</v>
      </c>
      <c r="G121" s="62" t="str">
        <f>VLOOKUP($A121,'Project List'!$A:$I,6,FALSE)</f>
        <v>Duke Energy Florida, LLC</v>
      </c>
      <c r="H121" s="64" t="s">
        <v>4100</v>
      </c>
      <c r="I121" s="64" t="s">
        <v>4100</v>
      </c>
      <c r="J121" s="100" t="s">
        <v>4100</v>
      </c>
      <c r="K121" s="100" t="s">
        <v>4100</v>
      </c>
      <c r="L121" s="65">
        <f t="shared" si="5"/>
        <v>2.5000000000000001E-2</v>
      </c>
      <c r="M121" s="66" t="s">
        <v>4101</v>
      </c>
      <c r="N121" s="67">
        <f>VLOOKUP($A121,'Project List'!$A:$I,7,FALSE)</f>
        <v>74.5</v>
      </c>
      <c r="O121" s="67">
        <f>VLOOKUP($A121,'Project List'!$A:$I,8,FALSE)</f>
        <v>74500</v>
      </c>
      <c r="P121" s="68">
        <f t="shared" si="3"/>
        <v>1.8625</v>
      </c>
      <c r="Q121" s="69">
        <f>VLOOKUP($A121,'Project List'!$A:$I,9,FALSE)</f>
        <v>2023</v>
      </c>
      <c r="S121" s="62" t="s">
        <v>4205</v>
      </c>
    </row>
    <row r="122" spans="1:19">
      <c r="A122" s="63" t="s">
        <v>4207</v>
      </c>
      <c r="B122" s="63" t="s">
        <v>4207</v>
      </c>
      <c r="C122" s="62">
        <f>VLOOKUP($A122,'Project List'!$A:$I,2,FALSE)</f>
        <v>0</v>
      </c>
      <c r="D122" s="62" t="str">
        <f>VLOOKUP($A122,'Project List'!$A:$I,3,FALSE)</f>
        <v>FL</v>
      </c>
      <c r="E122" s="62" t="str">
        <f>VLOOKUP($A122,'Project List'!$A:$I,4,FALSE)</f>
        <v>Florida Power &amp; Light Co</v>
      </c>
      <c r="F122" s="62" t="str">
        <f>VLOOKUP($A122,'Project List'!$A:$I,5,FALSE)</f>
        <v>Investor Owned</v>
      </c>
      <c r="G122" s="62" t="str">
        <f>VLOOKUP($A122,'Project List'!$A:$I,6,FALSE)</f>
        <v>Duke Energy Florida, LLC</v>
      </c>
      <c r="H122" s="64" t="s">
        <v>4100</v>
      </c>
      <c r="I122" s="64" t="s">
        <v>4100</v>
      </c>
      <c r="J122" s="100" t="s">
        <v>4100</v>
      </c>
      <c r="K122" s="100" t="s">
        <v>4100</v>
      </c>
      <c r="L122" s="65">
        <f t="shared" si="5"/>
        <v>2.5000000000000001E-2</v>
      </c>
      <c r="M122" s="66" t="s">
        <v>4101</v>
      </c>
      <c r="N122" s="67">
        <f>VLOOKUP($A122,'Project List'!$A:$I,7,FALSE)</f>
        <v>74.5</v>
      </c>
      <c r="O122" s="67">
        <f>VLOOKUP($A122,'Project List'!$A:$I,8,FALSE)</f>
        <v>74500</v>
      </c>
      <c r="P122" s="68">
        <f t="shared" si="3"/>
        <v>1.8625</v>
      </c>
      <c r="Q122" s="69">
        <f>VLOOKUP($A122,'Project List'!$A:$I,9,FALSE)</f>
        <v>2023</v>
      </c>
      <c r="S122" s="62" t="s">
        <v>4205</v>
      </c>
    </row>
    <row r="123" spans="1:19">
      <c r="A123" s="63" t="s">
        <v>4208</v>
      </c>
      <c r="B123" s="63" t="s">
        <v>4208</v>
      </c>
      <c r="C123" s="62">
        <f>VLOOKUP($A123,'Project List'!$A:$I,2,FALSE)</f>
        <v>0</v>
      </c>
      <c r="D123" s="62" t="str">
        <f>VLOOKUP($A123,'Project List'!$A:$I,3,FALSE)</f>
        <v>FL</v>
      </c>
      <c r="E123" s="62" t="str">
        <f>VLOOKUP($A123,'Project List'!$A:$I,4,FALSE)</f>
        <v>Florida Power &amp; Light Co</v>
      </c>
      <c r="F123" s="62" t="str">
        <f>VLOOKUP($A123,'Project List'!$A:$I,5,FALSE)</f>
        <v>Investor Owned</v>
      </c>
      <c r="G123" s="62" t="str">
        <f>VLOOKUP($A123,'Project List'!$A:$I,6,FALSE)</f>
        <v>Duke Energy Florida, LLC</v>
      </c>
      <c r="H123" s="64" t="s">
        <v>4100</v>
      </c>
      <c r="I123" s="64" t="s">
        <v>4100</v>
      </c>
      <c r="J123" s="100" t="s">
        <v>4100</v>
      </c>
      <c r="K123" s="100" t="s">
        <v>4100</v>
      </c>
      <c r="L123" s="65">
        <f t="shared" si="5"/>
        <v>2.5000000000000001E-2</v>
      </c>
      <c r="M123" s="66" t="s">
        <v>4101</v>
      </c>
      <c r="N123" s="67">
        <f>VLOOKUP($A123,'Project List'!$A:$I,7,FALSE)</f>
        <v>74.5</v>
      </c>
      <c r="O123" s="67">
        <f>VLOOKUP($A123,'Project List'!$A:$I,8,FALSE)</f>
        <v>74500</v>
      </c>
      <c r="P123" s="68">
        <f t="shared" si="3"/>
        <v>1.8625</v>
      </c>
      <c r="Q123" s="69">
        <f>VLOOKUP($A123,'Project List'!$A:$I,9,FALSE)</f>
        <v>2023</v>
      </c>
      <c r="S123" s="62" t="s">
        <v>4205</v>
      </c>
    </row>
    <row r="124" spans="1:19">
      <c r="A124" s="63" t="s">
        <v>4209</v>
      </c>
      <c r="B124" s="63" t="s">
        <v>4209</v>
      </c>
      <c r="C124" s="62">
        <f>VLOOKUP($A124,'Project List'!$A:$I,2,FALSE)</f>
        <v>0</v>
      </c>
      <c r="D124" s="62" t="str">
        <f>VLOOKUP($A124,'Project List'!$A:$I,3,FALSE)</f>
        <v>FL</v>
      </c>
      <c r="E124" s="62" t="str">
        <f>VLOOKUP($A124,'Project List'!$A:$I,4,FALSE)</f>
        <v>Florida Power &amp; Light Co</v>
      </c>
      <c r="F124" s="62" t="str">
        <f>VLOOKUP($A124,'Project List'!$A:$I,5,FALSE)</f>
        <v>Investor Owned</v>
      </c>
      <c r="G124" s="62" t="str">
        <f>VLOOKUP($A124,'Project List'!$A:$I,6,FALSE)</f>
        <v>Duke Energy Florida, LLC</v>
      </c>
      <c r="H124" s="64" t="s">
        <v>4100</v>
      </c>
      <c r="I124" s="64" t="s">
        <v>4100</v>
      </c>
      <c r="J124" s="100" t="s">
        <v>4100</v>
      </c>
      <c r="K124" s="100" t="s">
        <v>4100</v>
      </c>
      <c r="L124" s="65">
        <f t="shared" si="5"/>
        <v>2.5000000000000001E-2</v>
      </c>
      <c r="M124" s="66" t="s">
        <v>4101</v>
      </c>
      <c r="N124" s="67">
        <f>VLOOKUP($A124,'Project List'!$A:$I,7,FALSE)</f>
        <v>74.5</v>
      </c>
      <c r="O124" s="67">
        <f>VLOOKUP($A124,'Project List'!$A:$I,8,FALSE)</f>
        <v>74500</v>
      </c>
      <c r="P124" s="68">
        <f t="shared" si="3"/>
        <v>1.8625</v>
      </c>
      <c r="Q124" s="69">
        <f>VLOOKUP($A124,'Project List'!$A:$I,9,FALSE)</f>
        <v>2023</v>
      </c>
      <c r="S124" s="62" t="s">
        <v>4205</v>
      </c>
    </row>
    <row r="125" spans="1:19">
      <c r="A125" s="63" t="s">
        <v>4210</v>
      </c>
      <c r="B125" s="63" t="s">
        <v>4210</v>
      </c>
      <c r="C125" s="62">
        <f>VLOOKUP($A125,'Project List'!$A:$I,2,FALSE)</f>
        <v>0</v>
      </c>
      <c r="D125" s="62" t="str">
        <f>VLOOKUP($A125,'Project List'!$A:$I,3,FALSE)</f>
        <v>FL</v>
      </c>
      <c r="E125" s="62" t="str">
        <f>VLOOKUP($A125,'Project List'!$A:$I,4,FALSE)</f>
        <v>Florida Power &amp; Light Co</v>
      </c>
      <c r="F125" s="62" t="str">
        <f>VLOOKUP($A125,'Project List'!$A:$I,5,FALSE)</f>
        <v>Investor Owned</v>
      </c>
      <c r="G125" s="62" t="str">
        <f>VLOOKUP($A125,'Project List'!$A:$I,6,FALSE)</f>
        <v>Duke Energy Florida, LLC</v>
      </c>
      <c r="H125" s="64" t="s">
        <v>4100</v>
      </c>
      <c r="I125" s="64" t="s">
        <v>4100</v>
      </c>
      <c r="J125" s="100" t="s">
        <v>4100</v>
      </c>
      <c r="K125" s="100" t="s">
        <v>4100</v>
      </c>
      <c r="L125" s="65">
        <f t="shared" si="5"/>
        <v>2.5000000000000001E-2</v>
      </c>
      <c r="M125" s="66" t="s">
        <v>4101</v>
      </c>
      <c r="N125" s="67">
        <f>VLOOKUP($A125,'Project List'!$A:$I,7,FALSE)</f>
        <v>74.5</v>
      </c>
      <c r="O125" s="67">
        <f>VLOOKUP($A125,'Project List'!$A:$I,8,FALSE)</f>
        <v>74500</v>
      </c>
      <c r="P125" s="68">
        <f t="shared" si="3"/>
        <v>1.8625</v>
      </c>
      <c r="Q125" s="69">
        <f>VLOOKUP($A125,'Project List'!$A:$I,9,FALSE)</f>
        <v>2023</v>
      </c>
      <c r="S125" s="62" t="s">
        <v>4205</v>
      </c>
    </row>
    <row r="126" spans="1:19">
      <c r="A126" s="63" t="s">
        <v>4211</v>
      </c>
      <c r="B126" s="63" t="s">
        <v>4211</v>
      </c>
      <c r="C126" s="62">
        <f>VLOOKUP($A126,'Project List'!$A:$I,2,FALSE)</f>
        <v>0</v>
      </c>
      <c r="D126" s="62" t="str">
        <f>VLOOKUP($A126,'Project List'!$A:$I,3,FALSE)</f>
        <v>FL</v>
      </c>
      <c r="E126" s="62" t="str">
        <f>VLOOKUP($A126,'Project List'!$A:$I,4,FALSE)</f>
        <v>Florida Power &amp; Light Co</v>
      </c>
      <c r="F126" s="62" t="str">
        <f>VLOOKUP($A126,'Project List'!$A:$I,5,FALSE)</f>
        <v>Investor Owned</v>
      </c>
      <c r="G126" s="62" t="str">
        <f>VLOOKUP($A126,'Project List'!$A:$I,6,FALSE)</f>
        <v>Duke Energy Florida, LLC</v>
      </c>
      <c r="H126" s="64" t="s">
        <v>4100</v>
      </c>
      <c r="I126" s="64" t="s">
        <v>4100</v>
      </c>
      <c r="J126" s="100" t="s">
        <v>4100</v>
      </c>
      <c r="K126" s="100" t="s">
        <v>4100</v>
      </c>
      <c r="L126" s="65">
        <f t="shared" si="5"/>
        <v>2.5000000000000001E-2</v>
      </c>
      <c r="M126" s="66" t="s">
        <v>4101</v>
      </c>
      <c r="N126" s="67">
        <f>VLOOKUP($A126,'Project List'!$A:$I,7,FALSE)</f>
        <v>74.5</v>
      </c>
      <c r="O126" s="67">
        <f>VLOOKUP($A126,'Project List'!$A:$I,8,FALSE)</f>
        <v>74500</v>
      </c>
      <c r="P126" s="68">
        <f t="shared" si="3"/>
        <v>1.8625</v>
      </c>
      <c r="Q126" s="69">
        <f>VLOOKUP($A126,'Project List'!$A:$I,9,FALSE)</f>
        <v>2023</v>
      </c>
      <c r="S126" s="62" t="s">
        <v>4205</v>
      </c>
    </row>
    <row r="127" spans="1:19">
      <c r="A127" s="85"/>
      <c r="B127" s="62" t="s">
        <v>4212</v>
      </c>
      <c r="D127" s="62" t="s">
        <v>289</v>
      </c>
      <c r="E127" s="62" t="s">
        <v>217</v>
      </c>
      <c r="F127" s="62" t="s">
        <v>330</v>
      </c>
      <c r="H127" s="64" t="s">
        <v>4100</v>
      </c>
      <c r="I127" s="64" t="s">
        <v>4100</v>
      </c>
      <c r="J127" s="100" t="s">
        <v>4100</v>
      </c>
      <c r="K127" s="100" t="s">
        <v>4100</v>
      </c>
      <c r="L127" s="65">
        <f>45/1788</f>
        <v>2.5167785234899327E-2</v>
      </c>
      <c r="M127" s="66" t="s">
        <v>4101</v>
      </c>
      <c r="N127" s="72">
        <v>1341</v>
      </c>
      <c r="O127" s="72">
        <v>1341000</v>
      </c>
      <c r="P127" s="68">
        <f t="shared" si="3"/>
        <v>33.75</v>
      </c>
      <c r="Q127" s="69" t="s">
        <v>4199</v>
      </c>
      <c r="R127" s="63" t="s">
        <v>4213</v>
      </c>
      <c r="S127" s="62" t="s">
        <v>4205</v>
      </c>
    </row>
    <row r="128" spans="1:19">
      <c r="A128" s="63" t="s">
        <v>4214</v>
      </c>
      <c r="B128" s="63" t="s">
        <v>4214</v>
      </c>
      <c r="C128" s="62" t="str">
        <f>VLOOKUP($A128,'Project List'!$A:$I,2,FALSE)</f>
        <v>Champaign</v>
      </c>
      <c r="D128" s="62" t="str">
        <f>VLOOKUP($A128,'Project List'!$A:$I,3,FALSE)</f>
        <v>IL</v>
      </c>
      <c r="E128" s="62" t="str">
        <f>VLOOKUP($A128,'Project List'!$A:$I,4,FALSE)</f>
        <v>Ameren Illinois Company</v>
      </c>
      <c r="F128" s="62" t="str">
        <f>VLOOKUP($A128,'Project List'!$A:$I,5,FALSE)</f>
        <v>Investor Owned</v>
      </c>
      <c r="G128" s="62" t="str">
        <f>VLOOKUP($A128,'Project List'!$A:$I,6,FALSE)</f>
        <v>General Project</v>
      </c>
      <c r="H128" s="64" t="s">
        <v>4100</v>
      </c>
      <c r="I128" s="64" t="s">
        <v>4100</v>
      </c>
      <c r="J128" s="100" t="s">
        <v>4100</v>
      </c>
      <c r="K128" s="100" t="s">
        <v>4100</v>
      </c>
      <c r="L128" s="65">
        <v>1</v>
      </c>
      <c r="M128" s="66" t="s">
        <v>4101</v>
      </c>
      <c r="N128" s="67">
        <f>VLOOKUP($A128,'Project List'!$A:$I,7,FALSE)</f>
        <v>0.02</v>
      </c>
      <c r="O128" s="67">
        <f>VLOOKUP($A128,'Project List'!$A:$I,8,FALSE)</f>
        <v>20</v>
      </c>
      <c r="P128" s="68">
        <f t="shared" si="3"/>
        <v>0.02</v>
      </c>
      <c r="Q128" s="69">
        <f>VLOOKUP($A128,'Project List'!$A:$I,9,FALSE)</f>
        <v>2020</v>
      </c>
      <c r="S128" s="62" t="s">
        <v>4218</v>
      </c>
    </row>
    <row r="129" spans="1:19">
      <c r="A129" s="63" t="s">
        <v>4219</v>
      </c>
      <c r="B129" s="63" t="s">
        <v>4219</v>
      </c>
      <c r="C129" s="62" t="str">
        <f>VLOOKUP($A129,'Project List'!$A:$I,2,FALSE)</f>
        <v>Champaign</v>
      </c>
      <c r="D129" s="62" t="str">
        <f>VLOOKUP($A129,'Project List'!$A:$I,3,FALSE)</f>
        <v>IL</v>
      </c>
      <c r="E129" s="62" t="str">
        <f>VLOOKUP($A129,'Project List'!$A:$I,4,FALSE)</f>
        <v>Ameren Illinois Company</v>
      </c>
      <c r="F129" s="62" t="str">
        <f>VLOOKUP($A129,'Project List'!$A:$I,5,FALSE)</f>
        <v>Investor Owned</v>
      </c>
      <c r="G129" s="62" t="str">
        <f>VLOOKUP($A129,'Project List'!$A:$I,6,FALSE)</f>
        <v>General Project</v>
      </c>
      <c r="H129" s="64" t="s">
        <v>4100</v>
      </c>
      <c r="I129" s="64" t="s">
        <v>4100</v>
      </c>
      <c r="J129" s="100" t="s">
        <v>4100</v>
      </c>
      <c r="K129" s="100" t="s">
        <v>4100</v>
      </c>
      <c r="L129" s="65">
        <v>1</v>
      </c>
      <c r="M129" s="66" t="s">
        <v>4101</v>
      </c>
      <c r="N129" s="67">
        <f>VLOOKUP($A129,'Project List'!$A:$I,7,FALSE)</f>
        <v>3.3299999999999996E-2</v>
      </c>
      <c r="O129" s="67">
        <f>VLOOKUP($A129,'Project List'!$A:$I,8,FALSE)</f>
        <v>33.299999999999997</v>
      </c>
      <c r="P129" s="68">
        <f t="shared" si="3"/>
        <v>3.3299999999999996E-2</v>
      </c>
      <c r="Q129" s="69">
        <f>VLOOKUP($A129,'Project List'!$A:$I,9,FALSE)</f>
        <v>2020</v>
      </c>
      <c r="S129" s="62" t="s">
        <v>4218</v>
      </c>
    </row>
    <row r="130" spans="1:19">
      <c r="A130" s="63" t="s">
        <v>4220</v>
      </c>
      <c r="B130" s="63" t="s">
        <v>4220</v>
      </c>
      <c r="C130" s="62" t="str">
        <f>VLOOKUP($A130,'Project List'!$A:$I,2,FALSE)</f>
        <v>Rockford</v>
      </c>
      <c r="D130" s="62" t="str">
        <f>VLOOKUP($A130,'Project List'!$A:$I,3,FALSE)</f>
        <v>IL</v>
      </c>
      <c r="E130" s="62" t="str">
        <f>VLOOKUP($A130,'Project List'!$A:$I,4,FALSE)</f>
        <v>Commonwealth Edison Co</v>
      </c>
      <c r="F130" s="62" t="str">
        <f>VLOOKUP($A130,'Project List'!$A:$I,5,FALSE)</f>
        <v>Investor Owned</v>
      </c>
      <c r="G130" s="62">
        <f>VLOOKUP($A130,'Project List'!$A:$I,6,FALSE)</f>
        <v>0</v>
      </c>
      <c r="H130" s="64" t="s">
        <v>4100</v>
      </c>
      <c r="I130" s="64" t="s">
        <v>4100</v>
      </c>
      <c r="J130" s="100" t="s">
        <v>4100</v>
      </c>
      <c r="K130" s="100" t="s">
        <v>4100</v>
      </c>
      <c r="L130" s="65">
        <v>1</v>
      </c>
      <c r="M130" s="66" t="s">
        <v>4101</v>
      </c>
      <c r="N130" s="67">
        <f>VLOOKUP($A130,'Project List'!$A:$I,7,FALSE)</f>
        <v>2</v>
      </c>
      <c r="O130" s="67">
        <f>VLOOKUP($A130,'Project List'!$A:$I,8,FALSE)</f>
        <v>2000</v>
      </c>
      <c r="P130" s="68">
        <f t="shared" ref="P130:P193" si="6">N130*L130</f>
        <v>2</v>
      </c>
      <c r="Q130" s="69">
        <f>VLOOKUP($A130,'Project List'!$A:$I,9,FALSE)</f>
        <v>2020</v>
      </c>
      <c r="S130" s="62" t="s">
        <v>4218</v>
      </c>
    </row>
    <row r="131" spans="1:19">
      <c r="A131" s="63" t="s">
        <v>4222</v>
      </c>
      <c r="B131" s="63" t="s">
        <v>4222</v>
      </c>
      <c r="C131" s="62" t="str">
        <f>VLOOKUP($A131,'Project List'!$A:$I,2,FALSE)</f>
        <v>Urbana</v>
      </c>
      <c r="D131" s="62" t="str">
        <f>VLOOKUP($A131,'Project List'!$A:$I,3,FALSE)</f>
        <v>IL</v>
      </c>
      <c r="E131" s="62" t="str">
        <f>VLOOKUP($A131,'Project List'!$A:$I,4,FALSE)</f>
        <v>Ameren Illinois Company</v>
      </c>
      <c r="F131" s="62" t="str">
        <f>VLOOKUP($A131,'Project List'!$A:$I,5,FALSE)</f>
        <v>Investor Owned</v>
      </c>
      <c r="G131" s="62">
        <f>VLOOKUP($A131,'Project List'!$A:$I,6,FALSE)</f>
        <v>0</v>
      </c>
      <c r="H131" s="64" t="s">
        <v>4100</v>
      </c>
      <c r="I131" s="64" t="s">
        <v>4100</v>
      </c>
      <c r="J131" s="100" t="s">
        <v>4100</v>
      </c>
      <c r="K131" s="100" t="s">
        <v>4100</v>
      </c>
      <c r="L131" s="65">
        <v>1</v>
      </c>
      <c r="M131" s="66" t="s">
        <v>4101</v>
      </c>
      <c r="N131" s="67">
        <f>VLOOKUP($A131,'Project List'!$A:$I,7,FALSE)</f>
        <v>1.85</v>
      </c>
      <c r="O131" s="67">
        <f>VLOOKUP($A131,'Project List'!$A:$I,8,FALSE)</f>
        <v>1850</v>
      </c>
      <c r="P131" s="68">
        <f t="shared" si="6"/>
        <v>1.85</v>
      </c>
      <c r="Q131" s="69">
        <f>VLOOKUP($A131,'Project List'!$A:$I,9,FALSE)</f>
        <v>2020</v>
      </c>
      <c r="S131" s="62" t="s">
        <v>4218</v>
      </c>
    </row>
    <row r="132" spans="1:19">
      <c r="A132" s="63" t="s">
        <v>4223</v>
      </c>
      <c r="B132" s="63" t="s">
        <v>4223</v>
      </c>
      <c r="C132" s="62" t="str">
        <f>VLOOKUP($A132,'Project List'!$A:$I,2,FALSE)</f>
        <v>Urbana</v>
      </c>
      <c r="D132" s="62" t="str">
        <f>VLOOKUP($A132,'Project List'!$A:$I,3,FALSE)</f>
        <v>IL</v>
      </c>
      <c r="E132" s="62" t="str">
        <f>VLOOKUP($A132,'Project List'!$A:$I,4,FALSE)</f>
        <v>Ameren Illinois Company</v>
      </c>
      <c r="F132" s="62" t="str">
        <f>VLOOKUP($A132,'Project List'!$A:$I,5,FALSE)</f>
        <v>Investor Owned</v>
      </c>
      <c r="G132" s="62" t="str">
        <f>VLOOKUP($A132,'Project List'!$A:$I,6,FALSE)</f>
        <v>SunPower Corporation, Systems</v>
      </c>
      <c r="H132" s="64" t="s">
        <v>4100</v>
      </c>
      <c r="I132" s="64" t="s">
        <v>4100</v>
      </c>
      <c r="J132" s="100" t="s">
        <v>4100</v>
      </c>
      <c r="K132" s="100" t="s">
        <v>4100</v>
      </c>
      <c r="L132" s="65">
        <v>1</v>
      </c>
      <c r="M132" s="66" t="s">
        <v>4101</v>
      </c>
      <c r="N132" s="67">
        <f>VLOOKUP($A132,'Project List'!$A:$I,7,FALSE)</f>
        <v>1.85</v>
      </c>
      <c r="O132" s="67">
        <f>VLOOKUP($A132,'Project List'!$A:$I,8,FALSE)</f>
        <v>1850</v>
      </c>
      <c r="P132" s="68">
        <f t="shared" si="6"/>
        <v>1.85</v>
      </c>
      <c r="Q132" s="69">
        <f>VLOOKUP($A132,'Project List'!$A:$I,9,FALSE)</f>
        <v>2021</v>
      </c>
      <c r="S132" s="62" t="s">
        <v>4218</v>
      </c>
    </row>
    <row r="133" spans="1:19">
      <c r="A133" s="63" t="s">
        <v>4224</v>
      </c>
      <c r="B133" s="63" t="s">
        <v>4224</v>
      </c>
      <c r="C133" s="62" t="str">
        <f>VLOOKUP($A133,'Project List'!$A:$I,2,FALSE)</f>
        <v>Kankakee</v>
      </c>
      <c r="D133" s="62" t="str">
        <f>VLOOKUP($A133,'Project List'!$A:$I,3,FALSE)</f>
        <v>IL</v>
      </c>
      <c r="E133" s="62" t="str">
        <f>VLOOKUP($A133,'Project List'!$A:$I,4,FALSE)</f>
        <v>Commonwealth Edison Co</v>
      </c>
      <c r="F133" s="62" t="str">
        <f>VLOOKUP($A133,'Project List'!$A:$I,5,FALSE)</f>
        <v>Investor Owned</v>
      </c>
      <c r="G133" s="62" t="str">
        <f>VLOOKUP($A133,'Project List'!$A:$I,6,FALSE)</f>
        <v>Trajectory Solar IL, LLC</v>
      </c>
      <c r="H133" s="64" t="s">
        <v>4100</v>
      </c>
      <c r="I133" s="64" t="s">
        <v>4100</v>
      </c>
      <c r="J133" s="100" t="s">
        <v>4100</v>
      </c>
      <c r="K133" s="100" t="s">
        <v>4100</v>
      </c>
      <c r="L133" s="65">
        <v>1</v>
      </c>
      <c r="M133" s="66" t="s">
        <v>4101</v>
      </c>
      <c r="N133" s="67">
        <f>VLOOKUP($A133,'Project List'!$A:$I,7,FALSE)</f>
        <v>2</v>
      </c>
      <c r="O133" s="67">
        <f>VLOOKUP($A133,'Project List'!$A:$I,8,FALSE)</f>
        <v>2000</v>
      </c>
      <c r="P133" s="68">
        <f t="shared" si="6"/>
        <v>2</v>
      </c>
      <c r="Q133" s="69">
        <f>VLOOKUP($A133,'Project List'!$A:$I,9,FALSE)</f>
        <v>2021</v>
      </c>
      <c r="S133" s="62" t="s">
        <v>4218</v>
      </c>
    </row>
    <row r="134" spans="1:19">
      <c r="A134" s="63" t="s">
        <v>4226</v>
      </c>
      <c r="B134" s="63" t="s">
        <v>4226</v>
      </c>
      <c r="C134" s="62" t="str">
        <f>VLOOKUP($A134,'Project List'!$A:$I,2,FALSE)</f>
        <v>Kankakee</v>
      </c>
      <c r="D134" s="62" t="str">
        <f>VLOOKUP($A134,'Project List'!$A:$I,3,FALSE)</f>
        <v>IL</v>
      </c>
      <c r="E134" s="62" t="str">
        <f>VLOOKUP($A134,'Project List'!$A:$I,4,FALSE)</f>
        <v>Commonwealth Edison Co</v>
      </c>
      <c r="F134" s="62" t="str">
        <f>VLOOKUP($A134,'Project List'!$A:$I,5,FALSE)</f>
        <v>Investor Owned</v>
      </c>
      <c r="G134" s="62" t="str">
        <f>VLOOKUP($A134,'Project List'!$A:$I,6,FALSE)</f>
        <v>Trajectory Solar IL, LLC</v>
      </c>
      <c r="H134" s="64" t="s">
        <v>4100</v>
      </c>
      <c r="I134" s="64" t="s">
        <v>4100</v>
      </c>
      <c r="J134" s="100" t="s">
        <v>4100</v>
      </c>
      <c r="K134" s="100" t="s">
        <v>4100</v>
      </c>
      <c r="L134" s="65">
        <v>1</v>
      </c>
      <c r="M134" s="66" t="s">
        <v>4101</v>
      </c>
      <c r="N134" s="67">
        <f>VLOOKUP($A134,'Project List'!$A:$I,7,FALSE)</f>
        <v>1.5</v>
      </c>
      <c r="O134" s="67">
        <f>VLOOKUP($A134,'Project List'!$A:$I,8,FALSE)</f>
        <v>1500</v>
      </c>
      <c r="P134" s="68">
        <f t="shared" si="6"/>
        <v>1.5</v>
      </c>
      <c r="Q134" s="69">
        <f>VLOOKUP($A134,'Project List'!$A:$I,9,FALSE)</f>
        <v>2022</v>
      </c>
      <c r="S134" s="62" t="s">
        <v>4218</v>
      </c>
    </row>
    <row r="135" spans="1:19">
      <c r="A135" s="85"/>
      <c r="B135" s="74" t="s">
        <v>4227</v>
      </c>
      <c r="C135" s="71" t="s">
        <v>2505</v>
      </c>
      <c r="D135" s="62" t="s">
        <v>293</v>
      </c>
      <c r="E135" s="62" t="s">
        <v>4216</v>
      </c>
      <c r="F135" s="62" t="s">
        <v>330</v>
      </c>
      <c r="G135" s="62" t="s">
        <v>4217</v>
      </c>
      <c r="H135" s="64" t="s">
        <v>4100</v>
      </c>
      <c r="I135" s="64" t="s">
        <v>4100</v>
      </c>
      <c r="J135" s="100" t="s">
        <v>4100</v>
      </c>
      <c r="K135" s="100" t="s">
        <v>4100</v>
      </c>
      <c r="L135" s="65">
        <v>1</v>
      </c>
      <c r="M135" s="66" t="s">
        <v>4101</v>
      </c>
      <c r="N135" s="72">
        <v>0.1875</v>
      </c>
      <c r="O135" s="72">
        <v>187.5</v>
      </c>
      <c r="P135" s="68">
        <f t="shared" si="6"/>
        <v>0.1875</v>
      </c>
      <c r="Q135" s="69" t="s">
        <v>4199</v>
      </c>
      <c r="S135" s="62" t="s">
        <v>4218</v>
      </c>
    </row>
    <row r="136" spans="1:19">
      <c r="A136" s="85"/>
      <c r="B136" s="75" t="s">
        <v>4228</v>
      </c>
      <c r="C136" s="71" t="s">
        <v>4229</v>
      </c>
      <c r="D136" s="62" t="s">
        <v>293</v>
      </c>
      <c r="E136" s="62" t="s">
        <v>4216</v>
      </c>
      <c r="F136" s="62" t="s">
        <v>330</v>
      </c>
      <c r="G136" s="62" t="s">
        <v>4230</v>
      </c>
      <c r="H136" s="64" t="s">
        <v>4100</v>
      </c>
      <c r="I136" s="64" t="s">
        <v>4100</v>
      </c>
      <c r="J136" s="100" t="s">
        <v>4100</v>
      </c>
      <c r="K136" s="100" t="s">
        <v>4100</v>
      </c>
      <c r="L136" s="65">
        <v>1</v>
      </c>
      <c r="M136" s="66" t="s">
        <v>4101</v>
      </c>
      <c r="N136" s="72">
        <v>0.75</v>
      </c>
      <c r="O136" s="72">
        <v>750</v>
      </c>
      <c r="P136" s="68">
        <f t="shared" si="6"/>
        <v>0.75</v>
      </c>
      <c r="Q136" s="69" t="s">
        <v>4199</v>
      </c>
      <c r="S136" s="62" t="s">
        <v>4218</v>
      </c>
    </row>
    <row r="137" spans="1:19">
      <c r="A137" s="85"/>
      <c r="B137" s="75" t="s">
        <v>4231</v>
      </c>
      <c r="C137" s="71" t="s">
        <v>4232</v>
      </c>
      <c r="D137" s="62" t="s">
        <v>293</v>
      </c>
      <c r="E137" s="62" t="s">
        <v>4216</v>
      </c>
      <c r="F137" s="62" t="s">
        <v>330</v>
      </c>
      <c r="G137" s="62" t="s">
        <v>4230</v>
      </c>
      <c r="H137" s="64" t="s">
        <v>4100</v>
      </c>
      <c r="I137" s="64" t="s">
        <v>4100</v>
      </c>
      <c r="J137" s="100" t="s">
        <v>4100</v>
      </c>
      <c r="K137" s="100" t="s">
        <v>4100</v>
      </c>
      <c r="L137" s="65">
        <v>1</v>
      </c>
      <c r="M137" s="66" t="s">
        <v>4101</v>
      </c>
      <c r="N137" s="72">
        <v>1.028</v>
      </c>
      <c r="O137" s="72">
        <v>1028</v>
      </c>
      <c r="P137" s="68">
        <f t="shared" si="6"/>
        <v>1.028</v>
      </c>
      <c r="Q137" s="69" t="s">
        <v>4199</v>
      </c>
      <c r="S137" s="62" t="s">
        <v>4218</v>
      </c>
    </row>
    <row r="138" spans="1:19">
      <c r="A138" s="85"/>
      <c r="B138" s="75" t="s">
        <v>4233</v>
      </c>
      <c r="C138" s="71" t="s">
        <v>4234</v>
      </c>
      <c r="D138" s="62" t="s">
        <v>293</v>
      </c>
      <c r="E138" s="62" t="s">
        <v>4221</v>
      </c>
      <c r="F138" s="62" t="s">
        <v>330</v>
      </c>
      <c r="G138" s="62" t="s">
        <v>3550</v>
      </c>
      <c r="H138" s="64" t="s">
        <v>4100</v>
      </c>
      <c r="I138" s="64" t="s">
        <v>4100</v>
      </c>
      <c r="J138" s="100" t="s">
        <v>4100</v>
      </c>
      <c r="K138" s="100" t="s">
        <v>4100</v>
      </c>
      <c r="L138" s="65">
        <v>1</v>
      </c>
      <c r="M138" s="66" t="s">
        <v>4101</v>
      </c>
      <c r="N138" s="72">
        <v>0.54</v>
      </c>
      <c r="O138" s="72">
        <v>540</v>
      </c>
      <c r="P138" s="68">
        <f t="shared" si="6"/>
        <v>0.54</v>
      </c>
      <c r="Q138" s="69" t="s">
        <v>4199</v>
      </c>
      <c r="S138" s="62" t="s">
        <v>4218</v>
      </c>
    </row>
    <row r="139" spans="1:19">
      <c r="A139" s="85"/>
      <c r="B139" s="76" t="s">
        <v>4235</v>
      </c>
      <c r="C139" s="71" t="s">
        <v>4232</v>
      </c>
      <c r="D139" s="62" t="s">
        <v>293</v>
      </c>
      <c r="E139" s="62" t="s">
        <v>4216</v>
      </c>
      <c r="F139" s="62" t="s">
        <v>330</v>
      </c>
      <c r="G139" s="62" t="s">
        <v>4230</v>
      </c>
      <c r="H139" s="64" t="s">
        <v>4100</v>
      </c>
      <c r="I139" s="64" t="s">
        <v>4100</v>
      </c>
      <c r="J139" s="100" t="s">
        <v>4100</v>
      </c>
      <c r="K139" s="100" t="s">
        <v>4100</v>
      </c>
      <c r="L139" s="65">
        <v>1</v>
      </c>
      <c r="M139" s="66" t="s">
        <v>4101</v>
      </c>
      <c r="N139" s="72">
        <v>1</v>
      </c>
      <c r="O139" s="72">
        <v>1000</v>
      </c>
      <c r="P139" s="68">
        <f t="shared" si="6"/>
        <v>1</v>
      </c>
      <c r="Q139" s="69" t="s">
        <v>4199</v>
      </c>
      <c r="S139" s="62" t="s">
        <v>4218</v>
      </c>
    </row>
    <row r="140" spans="1:19">
      <c r="A140" s="85"/>
      <c r="B140" s="75" t="s">
        <v>4236</v>
      </c>
      <c r="C140" s="71" t="s">
        <v>4234</v>
      </c>
      <c r="D140" s="62" t="s">
        <v>293</v>
      </c>
      <c r="E140" s="62" t="s">
        <v>4221</v>
      </c>
      <c r="F140" s="62" t="s">
        <v>330</v>
      </c>
      <c r="G140" s="62" t="s">
        <v>4225</v>
      </c>
      <c r="H140" s="64" t="s">
        <v>4100</v>
      </c>
      <c r="I140" s="64" t="s">
        <v>4100</v>
      </c>
      <c r="J140" s="100" t="s">
        <v>4100</v>
      </c>
      <c r="K140" s="100" t="s">
        <v>4100</v>
      </c>
      <c r="L140" s="65">
        <v>1</v>
      </c>
      <c r="M140" s="66" t="s">
        <v>4101</v>
      </c>
      <c r="N140" s="72">
        <v>2</v>
      </c>
      <c r="O140" s="72">
        <v>2000</v>
      </c>
      <c r="P140" s="68">
        <f t="shared" si="6"/>
        <v>2</v>
      </c>
      <c r="Q140" s="69" t="s">
        <v>4199</v>
      </c>
      <c r="S140" s="62" t="s">
        <v>4218</v>
      </c>
    </row>
    <row r="141" spans="1:19">
      <c r="A141" s="85"/>
      <c r="B141" s="75" t="s">
        <v>4237</v>
      </c>
      <c r="C141" s="71" t="s">
        <v>4234</v>
      </c>
      <c r="D141" s="62" t="s">
        <v>293</v>
      </c>
      <c r="E141" s="62" t="s">
        <v>4221</v>
      </c>
      <c r="F141" s="62" t="s">
        <v>330</v>
      </c>
      <c r="G141" s="62" t="s">
        <v>4238</v>
      </c>
      <c r="H141" s="64" t="s">
        <v>4100</v>
      </c>
      <c r="I141" s="64" t="s">
        <v>4100</v>
      </c>
      <c r="J141" s="100" t="s">
        <v>4100</v>
      </c>
      <c r="K141" s="100" t="s">
        <v>4100</v>
      </c>
      <c r="L141" s="65">
        <v>1</v>
      </c>
      <c r="M141" s="66" t="s">
        <v>4101</v>
      </c>
      <c r="N141" s="72">
        <v>2</v>
      </c>
      <c r="O141" s="72">
        <v>2000</v>
      </c>
      <c r="P141" s="68">
        <f t="shared" si="6"/>
        <v>2</v>
      </c>
      <c r="Q141" s="69" t="s">
        <v>4199</v>
      </c>
      <c r="S141" s="62" t="s">
        <v>4218</v>
      </c>
    </row>
    <row r="142" spans="1:19">
      <c r="A142" s="85"/>
      <c r="B142" s="75" t="s">
        <v>4239</v>
      </c>
      <c r="C142" s="71" t="s">
        <v>4240</v>
      </c>
      <c r="D142" s="62" t="s">
        <v>293</v>
      </c>
      <c r="E142" s="62" t="s">
        <v>4216</v>
      </c>
      <c r="F142" s="62" t="s">
        <v>330</v>
      </c>
      <c r="G142" s="62" t="s">
        <v>4225</v>
      </c>
      <c r="H142" s="64" t="s">
        <v>4100</v>
      </c>
      <c r="I142" s="64" t="s">
        <v>4100</v>
      </c>
      <c r="J142" s="100" t="s">
        <v>4100</v>
      </c>
      <c r="K142" s="100" t="s">
        <v>4100</v>
      </c>
      <c r="L142" s="65">
        <v>1</v>
      </c>
      <c r="M142" s="66" t="s">
        <v>4101</v>
      </c>
      <c r="N142" s="72">
        <v>2</v>
      </c>
      <c r="O142" s="72">
        <v>2000</v>
      </c>
      <c r="P142" s="68">
        <f t="shared" si="6"/>
        <v>2</v>
      </c>
      <c r="Q142" s="69" t="s">
        <v>4199</v>
      </c>
      <c r="S142" s="62" t="s">
        <v>4218</v>
      </c>
    </row>
    <row r="143" spans="1:19">
      <c r="A143" s="85"/>
      <c r="B143" s="75" t="s">
        <v>4241</v>
      </c>
      <c r="C143" s="71" t="s">
        <v>2516</v>
      </c>
      <c r="D143" s="62" t="s">
        <v>293</v>
      </c>
      <c r="E143" s="62" t="s">
        <v>4216</v>
      </c>
      <c r="F143" s="62" t="s">
        <v>330</v>
      </c>
      <c r="G143" s="62" t="s">
        <v>4242</v>
      </c>
      <c r="H143" s="64" t="s">
        <v>4100</v>
      </c>
      <c r="I143" s="64" t="s">
        <v>4100</v>
      </c>
      <c r="J143" s="100" t="s">
        <v>4100</v>
      </c>
      <c r="K143" s="100" t="s">
        <v>4100</v>
      </c>
      <c r="L143" s="65">
        <v>1</v>
      </c>
      <c r="M143" s="66" t="s">
        <v>4101</v>
      </c>
      <c r="N143" s="72">
        <v>0.5</v>
      </c>
      <c r="O143" s="72">
        <v>500</v>
      </c>
      <c r="P143" s="68">
        <f t="shared" si="6"/>
        <v>0.5</v>
      </c>
      <c r="Q143" s="69" t="s">
        <v>4199</v>
      </c>
      <c r="S143" s="62" t="s">
        <v>4218</v>
      </c>
    </row>
    <row r="144" spans="1:19">
      <c r="A144" s="85"/>
      <c r="B144" s="75" t="s">
        <v>4243</v>
      </c>
      <c r="C144" s="71" t="s">
        <v>4244</v>
      </c>
      <c r="D144" s="62" t="s">
        <v>293</v>
      </c>
      <c r="E144" s="62" t="s">
        <v>4216</v>
      </c>
      <c r="F144" s="62" t="s">
        <v>330</v>
      </c>
      <c r="G144" s="62" t="s">
        <v>4242</v>
      </c>
      <c r="H144" s="64" t="s">
        <v>4100</v>
      </c>
      <c r="I144" s="64" t="s">
        <v>4100</v>
      </c>
      <c r="J144" s="100" t="s">
        <v>4100</v>
      </c>
      <c r="K144" s="100" t="s">
        <v>4100</v>
      </c>
      <c r="L144" s="65">
        <v>1</v>
      </c>
      <c r="M144" s="66" t="s">
        <v>4101</v>
      </c>
      <c r="N144" s="72">
        <v>0.5</v>
      </c>
      <c r="O144" s="72">
        <v>500</v>
      </c>
      <c r="P144" s="68">
        <f t="shared" si="6"/>
        <v>0.5</v>
      </c>
      <c r="Q144" s="69" t="s">
        <v>4199</v>
      </c>
      <c r="S144" s="62" t="s">
        <v>4218</v>
      </c>
    </row>
    <row r="145" spans="1:19">
      <c r="A145" s="85"/>
      <c r="B145" s="75" t="s">
        <v>4245</v>
      </c>
      <c r="C145" s="71" t="s">
        <v>2498</v>
      </c>
      <c r="D145" s="62" t="s">
        <v>293</v>
      </c>
      <c r="E145" s="62" t="s">
        <v>4221</v>
      </c>
      <c r="F145" s="62" t="s">
        <v>330</v>
      </c>
      <c r="G145" s="62" t="s">
        <v>4246</v>
      </c>
      <c r="H145" s="64" t="s">
        <v>4100</v>
      </c>
      <c r="I145" s="64" t="s">
        <v>4100</v>
      </c>
      <c r="J145" s="100" t="s">
        <v>4100</v>
      </c>
      <c r="K145" s="100" t="s">
        <v>4100</v>
      </c>
      <c r="L145" s="65">
        <v>1</v>
      </c>
      <c r="M145" s="66" t="s">
        <v>4101</v>
      </c>
      <c r="N145" s="72">
        <v>0.495</v>
      </c>
      <c r="O145" s="72">
        <v>495</v>
      </c>
      <c r="P145" s="68">
        <f t="shared" si="6"/>
        <v>0.495</v>
      </c>
      <c r="Q145" s="69" t="s">
        <v>4199</v>
      </c>
      <c r="S145" s="62" t="s">
        <v>4218</v>
      </c>
    </row>
    <row r="146" spans="1:19">
      <c r="A146" s="85"/>
      <c r="B146" s="75" t="s">
        <v>4212</v>
      </c>
      <c r="D146" s="62" t="s">
        <v>293</v>
      </c>
      <c r="E146" s="62" t="s">
        <v>4212</v>
      </c>
      <c r="F146" s="62" t="s">
        <v>330</v>
      </c>
      <c r="H146" s="64" t="s">
        <v>4100</v>
      </c>
      <c r="I146" s="64" t="s">
        <v>4100</v>
      </c>
      <c r="J146" s="100" t="s">
        <v>4100</v>
      </c>
      <c r="K146" s="100" t="s">
        <v>4100</v>
      </c>
      <c r="L146" s="65">
        <v>1</v>
      </c>
      <c r="M146" s="66" t="s">
        <v>4101</v>
      </c>
      <c r="N146" s="72">
        <v>8.75</v>
      </c>
      <c r="O146" s="72">
        <v>8750</v>
      </c>
      <c r="P146" s="68">
        <f t="shared" si="6"/>
        <v>8.75</v>
      </c>
      <c r="Q146" s="69" t="s">
        <v>4199</v>
      </c>
      <c r="R146" s="63" t="s">
        <v>4213</v>
      </c>
      <c r="S146" s="62" t="s">
        <v>4218</v>
      </c>
    </row>
    <row r="147" spans="1:19">
      <c r="A147" s="63" t="s">
        <v>1982</v>
      </c>
      <c r="B147" s="63" t="s">
        <v>1982</v>
      </c>
      <c r="C147" s="62" t="str">
        <f>VLOOKUP($A147,'Project List'!$A:$I,2,FALSE)</f>
        <v>Ashland</v>
      </c>
      <c r="D147" s="62" t="str">
        <f>VLOOKUP($A147,'Project List'!$A:$I,3,FALSE)</f>
        <v>MA</v>
      </c>
      <c r="E147" s="62" t="str">
        <f>VLOOKUP($A147,'Project List'!$A:$I,4,FALSE)</f>
        <v>Eversource MA East</v>
      </c>
      <c r="F147" s="62" t="str">
        <f>VLOOKUP($A147,'Project List'!$A:$I,5,FALSE)</f>
        <v>Investor Owned</v>
      </c>
      <c r="G147" s="62" t="str">
        <f>VLOOKUP($A147,'Project List'!$A:$I,6,FALSE)</f>
        <v>Citizens Enterprises Corporation</v>
      </c>
      <c r="H147" s="64" t="s">
        <v>4100</v>
      </c>
      <c r="I147" s="64" t="s">
        <v>4100</v>
      </c>
      <c r="J147" s="100" t="s">
        <v>4100</v>
      </c>
      <c r="K147" s="100" t="s">
        <v>4100</v>
      </c>
      <c r="L147" s="65">
        <v>0.5</v>
      </c>
      <c r="M147" s="71" t="s">
        <v>4247</v>
      </c>
      <c r="N147" s="67">
        <f>VLOOKUP($A147,'Project List'!$A:$I,7,FALSE)</f>
        <v>2.8195999999999999</v>
      </c>
      <c r="O147" s="67">
        <f>VLOOKUP($A147,'Project List'!$A:$I,8,FALSE)</f>
        <v>2819.6</v>
      </c>
      <c r="P147" s="68">
        <f t="shared" si="6"/>
        <v>1.4097999999999999</v>
      </c>
      <c r="Q147" s="69">
        <f>VLOOKUP($A147,'Project List'!$A:$I,9,FALSE)</f>
        <v>2019</v>
      </c>
      <c r="S147" s="62" t="s">
        <v>4248</v>
      </c>
    </row>
    <row r="148" spans="1:19">
      <c r="A148" s="63" t="s">
        <v>1983</v>
      </c>
      <c r="B148" s="63" t="s">
        <v>1983</v>
      </c>
      <c r="C148" s="62" t="str">
        <f>VLOOKUP($A148,'Project List'!$A:$I,2,FALSE)</f>
        <v>Ashland</v>
      </c>
      <c r="D148" s="62" t="str">
        <f>VLOOKUP($A148,'Project List'!$A:$I,3,FALSE)</f>
        <v>MA</v>
      </c>
      <c r="E148" s="62" t="str">
        <f>VLOOKUP($A148,'Project List'!$A:$I,4,FALSE)</f>
        <v>Eversource MA East</v>
      </c>
      <c r="F148" s="62" t="str">
        <f>VLOOKUP($A148,'Project List'!$A:$I,5,FALSE)</f>
        <v>Investor Owned</v>
      </c>
      <c r="G148" s="62" t="str">
        <f>VLOOKUP($A148,'Project List'!$A:$I,6,FALSE)</f>
        <v>Citizens Enterprises Corporation</v>
      </c>
      <c r="H148" s="64" t="s">
        <v>4100</v>
      </c>
      <c r="I148" s="64" t="s">
        <v>4100</v>
      </c>
      <c r="J148" s="100" t="s">
        <v>4100</v>
      </c>
      <c r="K148" s="100" t="s">
        <v>4100</v>
      </c>
      <c r="L148" s="65">
        <v>0.5</v>
      </c>
      <c r="M148" s="71" t="s">
        <v>4247</v>
      </c>
      <c r="N148" s="67">
        <f>VLOOKUP($A148,'Project List'!$A:$I,7,FALSE)</f>
        <v>1.2092000000000001</v>
      </c>
      <c r="O148" s="67">
        <f>VLOOKUP($A148,'Project List'!$A:$I,8,FALSE)</f>
        <v>1209.2</v>
      </c>
      <c r="P148" s="68">
        <f t="shared" si="6"/>
        <v>0.60460000000000003</v>
      </c>
      <c r="Q148" s="69">
        <f>VLOOKUP($A148,'Project List'!$A:$I,9,FALSE)</f>
        <v>2019</v>
      </c>
      <c r="S148" s="62" t="s">
        <v>4248</v>
      </c>
    </row>
    <row r="149" spans="1:19">
      <c r="A149" s="63" t="s">
        <v>1974</v>
      </c>
      <c r="B149" s="63" t="s">
        <v>1974</v>
      </c>
      <c r="C149" s="62" t="str">
        <f>VLOOKUP($A149,'Project List'!$A:$I,2,FALSE)</f>
        <v>New Bedford</v>
      </c>
      <c r="D149" s="62" t="str">
        <f>VLOOKUP($A149,'Project List'!$A:$I,3,FALSE)</f>
        <v>MA</v>
      </c>
      <c r="E149" s="62" t="str">
        <f>VLOOKUP($A149,'Project List'!$A:$I,4,FALSE)</f>
        <v>Eversource MA East</v>
      </c>
      <c r="F149" s="62" t="str">
        <f>VLOOKUP($A149,'Project List'!$A:$I,5,FALSE)</f>
        <v>Investor Owned</v>
      </c>
      <c r="G149" s="62" t="str">
        <f>VLOOKUP($A149,'Project List'!$A:$I,6,FALSE)</f>
        <v>Team Solar</v>
      </c>
      <c r="H149" s="64" t="s">
        <v>4100</v>
      </c>
      <c r="I149" s="64" t="s">
        <v>4100</v>
      </c>
      <c r="J149" s="100" t="s">
        <v>4100</v>
      </c>
      <c r="K149" s="100" t="s">
        <v>4100</v>
      </c>
      <c r="L149" s="65">
        <v>0.5</v>
      </c>
      <c r="M149" s="71" t="s">
        <v>4247</v>
      </c>
      <c r="N149" s="67">
        <f>VLOOKUP($A149,'Project List'!$A:$I,7,FALSE)</f>
        <v>5.8000000000000003E-2</v>
      </c>
      <c r="O149" s="67">
        <f>VLOOKUP($A149,'Project List'!$A:$I,8,FALSE)</f>
        <v>58</v>
      </c>
      <c r="P149" s="68">
        <f t="shared" si="6"/>
        <v>2.9000000000000001E-2</v>
      </c>
      <c r="Q149" s="69">
        <f>VLOOKUP($A149,'Project List'!$A:$I,9,FALSE)</f>
        <v>2019</v>
      </c>
      <c r="S149" s="62" t="s">
        <v>4248</v>
      </c>
    </row>
    <row r="150" spans="1:19">
      <c r="A150" s="63" t="s">
        <v>1972</v>
      </c>
      <c r="B150" s="63" t="s">
        <v>1972</v>
      </c>
      <c r="C150" s="62" t="str">
        <f>VLOOKUP($A150,'Project List'!$A:$I,2,FALSE)</f>
        <v>Westport</v>
      </c>
      <c r="D150" s="62" t="str">
        <f>VLOOKUP($A150,'Project List'!$A:$I,3,FALSE)</f>
        <v>MA</v>
      </c>
      <c r="E150" s="62" t="str">
        <f>VLOOKUP($A150,'Project List'!$A:$I,4,FALSE)</f>
        <v>Eversource MA East</v>
      </c>
      <c r="F150" s="62" t="str">
        <f>VLOOKUP($A150,'Project List'!$A:$I,5,FALSE)</f>
        <v>Investor Owned</v>
      </c>
      <c r="G150" s="62" t="str">
        <f>VLOOKUP($A150,'Project List'!$A:$I,6,FALSE)</f>
        <v>Team Solar</v>
      </c>
      <c r="H150" s="64" t="s">
        <v>4100</v>
      </c>
      <c r="I150" s="64" t="s">
        <v>4100</v>
      </c>
      <c r="J150" s="100" t="s">
        <v>4100</v>
      </c>
      <c r="K150" s="100" t="s">
        <v>4100</v>
      </c>
      <c r="L150" s="65">
        <v>0.5</v>
      </c>
      <c r="M150" s="71" t="s">
        <v>4247</v>
      </c>
      <c r="N150" s="67">
        <f>VLOOKUP($A150,'Project List'!$A:$I,7,FALSE)</f>
        <v>3.78E-2</v>
      </c>
      <c r="O150" s="67">
        <f>VLOOKUP($A150,'Project List'!$A:$I,8,FALSE)</f>
        <v>37.799999999999997</v>
      </c>
      <c r="P150" s="68">
        <f t="shared" si="6"/>
        <v>1.89E-2</v>
      </c>
      <c r="Q150" s="69">
        <f>VLOOKUP($A150,'Project List'!$A:$I,9,FALSE)</f>
        <v>2019</v>
      </c>
      <c r="S150" s="62" t="s">
        <v>4248</v>
      </c>
    </row>
    <row r="151" spans="1:19">
      <c r="A151" s="63" t="s">
        <v>1947</v>
      </c>
      <c r="B151" s="63" t="s">
        <v>1947</v>
      </c>
      <c r="C151" s="62" t="str">
        <f>VLOOKUP($A151,'Project List'!$A:$I,2,FALSE)</f>
        <v>Springfield</v>
      </c>
      <c r="D151" s="62" t="str">
        <f>VLOOKUP($A151,'Project List'!$A:$I,3,FALSE)</f>
        <v>MA</v>
      </c>
      <c r="E151" s="62" t="str">
        <f>VLOOKUP($A151,'Project List'!$A:$I,4,FALSE)</f>
        <v>Eversource MA West</v>
      </c>
      <c r="F151" s="62" t="str">
        <f>VLOOKUP($A151,'Project List'!$A:$I,5,FALSE)</f>
        <v>Investor Owned</v>
      </c>
      <c r="G151" s="62" t="str">
        <f>VLOOKUP($A151,'Project List'!$A:$I,6,FALSE)</f>
        <v>Citizens Enterprises Corporation</v>
      </c>
      <c r="H151" s="64" t="s">
        <v>4100</v>
      </c>
      <c r="I151" s="64" t="s">
        <v>4100</v>
      </c>
      <c r="J151" s="100" t="s">
        <v>4100</v>
      </c>
      <c r="K151" s="100" t="s">
        <v>4100</v>
      </c>
      <c r="L151" s="65">
        <v>0.5</v>
      </c>
      <c r="M151" s="71" t="s">
        <v>4247</v>
      </c>
      <c r="N151" s="67">
        <f>VLOOKUP($A151,'Project List'!$A:$I,7,FALSE)</f>
        <v>3.5198</v>
      </c>
      <c r="O151" s="67">
        <f>VLOOKUP($A151,'Project List'!$A:$I,8,FALSE)</f>
        <v>3519.8</v>
      </c>
      <c r="P151" s="68">
        <f t="shared" si="6"/>
        <v>1.7599</v>
      </c>
      <c r="Q151" s="69">
        <f>VLOOKUP($A151,'Project List'!$A:$I,9,FALSE)</f>
        <v>2019</v>
      </c>
      <c r="S151" s="62" t="s">
        <v>4248</v>
      </c>
    </row>
    <row r="152" spans="1:19">
      <c r="A152" s="63" t="s">
        <v>2320</v>
      </c>
      <c r="B152" s="63" t="s">
        <v>2320</v>
      </c>
      <c r="C152" s="62" t="str">
        <f>VLOOKUP($A152,'Project List'!$A:$I,2,FALSE)</f>
        <v>Lexington</v>
      </c>
      <c r="D152" s="62" t="str">
        <f>VLOOKUP($A152,'Project List'!$A:$I,3,FALSE)</f>
        <v>MA</v>
      </c>
      <c r="E152" s="62" t="str">
        <f>VLOOKUP($A152,'Project List'!$A:$I,4,FALSE)</f>
        <v>Eversource MA East</v>
      </c>
      <c r="F152" s="62" t="str">
        <f>VLOOKUP($A152,'Project List'!$A:$I,5,FALSE)</f>
        <v>Investor Owned</v>
      </c>
      <c r="G152" s="62" t="str">
        <f>VLOOKUP($A152,'Project List'!$A:$I,6,FALSE)</f>
        <v>Invaleon Technologies Corp</v>
      </c>
      <c r="H152" s="64" t="s">
        <v>4100</v>
      </c>
      <c r="I152" s="64" t="s">
        <v>4100</v>
      </c>
      <c r="J152" s="100" t="s">
        <v>4100</v>
      </c>
      <c r="K152" s="100" t="s">
        <v>4100</v>
      </c>
      <c r="L152" s="65">
        <v>0.5</v>
      </c>
      <c r="M152" s="71" t="s">
        <v>4247</v>
      </c>
      <c r="N152" s="67">
        <f>VLOOKUP($A152,'Project List'!$A:$I,7,FALSE)</f>
        <v>0.25</v>
      </c>
      <c r="O152" s="67">
        <f>VLOOKUP($A152,'Project List'!$A:$I,8,FALSE)</f>
        <v>250</v>
      </c>
      <c r="P152" s="68">
        <f t="shared" si="6"/>
        <v>0.125</v>
      </c>
      <c r="Q152" s="69">
        <f>VLOOKUP($A152,'Project List'!$A:$I,9,FALSE)</f>
        <v>2020</v>
      </c>
      <c r="S152" s="62" t="s">
        <v>4248</v>
      </c>
    </row>
    <row r="153" spans="1:19">
      <c r="A153" s="63" t="s">
        <v>2052</v>
      </c>
      <c r="B153" s="63" t="s">
        <v>2052</v>
      </c>
      <c r="C153" s="62" t="str">
        <f>VLOOKUP($A153,'Project List'!$A:$I,2,FALSE)</f>
        <v>Acton</v>
      </c>
      <c r="D153" s="62" t="str">
        <f>VLOOKUP($A153,'Project List'!$A:$I,3,FALSE)</f>
        <v>MA</v>
      </c>
      <c r="E153" s="62" t="str">
        <f>VLOOKUP($A153,'Project List'!$A:$I,4,FALSE)</f>
        <v>Eversource MA East</v>
      </c>
      <c r="F153" s="62" t="str">
        <f>VLOOKUP($A153,'Project List'!$A:$I,5,FALSE)</f>
        <v>Investor Owned</v>
      </c>
      <c r="G153" s="62" t="str">
        <f>VLOOKUP($A153,'Project List'!$A:$I,6,FALSE)</f>
        <v>621 Energy LLC</v>
      </c>
      <c r="H153" s="64" t="s">
        <v>4100</v>
      </c>
      <c r="I153" s="64" t="s">
        <v>4100</v>
      </c>
      <c r="J153" s="100" t="s">
        <v>4100</v>
      </c>
      <c r="K153" s="100" t="s">
        <v>4100</v>
      </c>
      <c r="L153" s="65">
        <v>0.5</v>
      </c>
      <c r="M153" s="71" t="s">
        <v>4247</v>
      </c>
      <c r="N153" s="67">
        <f>VLOOKUP($A153,'Project List'!$A:$I,7,FALSE)</f>
        <v>0.18</v>
      </c>
      <c r="O153" s="67">
        <f>VLOOKUP($A153,'Project List'!$A:$I,8,FALSE)</f>
        <v>180</v>
      </c>
      <c r="P153" s="68">
        <f t="shared" si="6"/>
        <v>0.09</v>
      </c>
      <c r="Q153" s="69">
        <f>VLOOKUP($A153,'Project List'!$A:$I,9,FALSE)</f>
        <v>2020</v>
      </c>
      <c r="S153" s="62" t="s">
        <v>4248</v>
      </c>
    </row>
    <row r="154" spans="1:19">
      <c r="A154" s="63" t="s">
        <v>1996</v>
      </c>
      <c r="B154" s="63" t="s">
        <v>1996</v>
      </c>
      <c r="C154" s="62" t="str">
        <f>VLOOKUP($A154,'Project List'!$A:$I,2,FALSE)</f>
        <v>Bridgewater</v>
      </c>
      <c r="D154" s="62" t="str">
        <f>VLOOKUP($A154,'Project List'!$A:$I,3,FALSE)</f>
        <v>MA</v>
      </c>
      <c r="E154" s="62" t="str">
        <f>VLOOKUP($A154,'Project List'!$A:$I,4,FALSE)</f>
        <v>National Grid (Massachusetts Electric)</v>
      </c>
      <c r="F154" s="62" t="str">
        <f>VLOOKUP($A154,'Project List'!$A:$I,5,FALSE)</f>
        <v>Investor Owned</v>
      </c>
      <c r="G154" s="62" t="str">
        <f>VLOOKUP($A154,'Project List'!$A:$I,6,FALSE)</f>
        <v>Citizens Enterprises Corporation</v>
      </c>
      <c r="H154" s="64" t="s">
        <v>4100</v>
      </c>
      <c r="I154" s="64" t="s">
        <v>4100</v>
      </c>
      <c r="J154" s="100" t="s">
        <v>4100</v>
      </c>
      <c r="K154" s="100" t="s">
        <v>4100</v>
      </c>
      <c r="L154" s="65">
        <v>0.5</v>
      </c>
      <c r="M154" s="71" t="s">
        <v>4247</v>
      </c>
      <c r="N154" s="67">
        <f>VLOOKUP($A154,'Project List'!$A:$I,7,FALSE)</f>
        <v>0.82299999999999995</v>
      </c>
      <c r="O154" s="67">
        <f>VLOOKUP($A154,'Project List'!$A:$I,8,FALSE)</f>
        <v>823</v>
      </c>
      <c r="P154" s="68">
        <f t="shared" si="6"/>
        <v>0.41149999999999998</v>
      </c>
      <c r="Q154" s="69">
        <f>VLOOKUP($A154,'Project List'!$A:$I,9,FALSE)</f>
        <v>2020</v>
      </c>
      <c r="S154" s="62" t="s">
        <v>4248</v>
      </c>
    </row>
    <row r="155" spans="1:19">
      <c r="A155" s="63" t="s">
        <v>2020</v>
      </c>
      <c r="B155" s="63" t="s">
        <v>2020</v>
      </c>
      <c r="C155" s="62" t="str">
        <f>VLOOKUP($A155,'Project List'!$A:$I,2,FALSE)</f>
        <v>Ayer</v>
      </c>
      <c r="D155" s="62" t="str">
        <f>VLOOKUP($A155,'Project List'!$A:$I,3,FALSE)</f>
        <v>MA</v>
      </c>
      <c r="E155" s="62" t="str">
        <f>VLOOKUP($A155,'Project List'!$A:$I,4,FALSE)</f>
        <v>National Grid (Massachusetts Electric)</v>
      </c>
      <c r="F155" s="62" t="str">
        <f>VLOOKUP($A155,'Project List'!$A:$I,5,FALSE)</f>
        <v>Investor Owned</v>
      </c>
      <c r="G155" s="62" t="str">
        <f>VLOOKUP($A155,'Project List'!$A:$I,6,FALSE)</f>
        <v>Citizens Enterprises Corporation</v>
      </c>
      <c r="H155" s="64" t="s">
        <v>4100</v>
      </c>
      <c r="I155" s="64" t="s">
        <v>4100</v>
      </c>
      <c r="J155" s="100" t="s">
        <v>4100</v>
      </c>
      <c r="K155" s="100" t="s">
        <v>4100</v>
      </c>
      <c r="L155" s="65">
        <v>0.5</v>
      </c>
      <c r="M155" s="71" t="s">
        <v>4247</v>
      </c>
      <c r="N155" s="67">
        <f>VLOOKUP($A155,'Project List'!$A:$I,7,FALSE)</f>
        <v>0.75320000000000009</v>
      </c>
      <c r="O155" s="67">
        <f>VLOOKUP($A155,'Project List'!$A:$I,8,FALSE)</f>
        <v>753.2</v>
      </c>
      <c r="P155" s="68">
        <f t="shared" si="6"/>
        <v>0.37660000000000005</v>
      </c>
      <c r="Q155" s="69">
        <f>VLOOKUP($A155,'Project List'!$A:$I,9,FALSE)</f>
        <v>2020</v>
      </c>
      <c r="S155" s="62" t="s">
        <v>4248</v>
      </c>
    </row>
    <row r="156" spans="1:19">
      <c r="A156" s="63" t="s">
        <v>2609</v>
      </c>
      <c r="B156" s="63" t="s">
        <v>2609</v>
      </c>
      <c r="C156" s="62" t="str">
        <f>VLOOKUP($A156,'Project List'!$A:$I,2,FALSE)</f>
        <v>Tyngsborough</v>
      </c>
      <c r="D156" s="62" t="str">
        <f>VLOOKUP($A156,'Project List'!$A:$I,3,FALSE)</f>
        <v>MA</v>
      </c>
      <c r="E156" s="62" t="str">
        <f>VLOOKUP($A156,'Project List'!$A:$I,4,FALSE)</f>
        <v>National Grid (Massachusetts Electric)</v>
      </c>
      <c r="F156" s="62" t="str">
        <f>VLOOKUP($A156,'Project List'!$A:$I,5,FALSE)</f>
        <v>Investor Owned</v>
      </c>
      <c r="G156" s="62" t="str">
        <f>VLOOKUP($A156,'Project List'!$A:$I,6,FALSE)</f>
        <v>MassAmerican Energy LLC</v>
      </c>
      <c r="H156" s="64" t="s">
        <v>4100</v>
      </c>
      <c r="I156" s="64" t="s">
        <v>4100</v>
      </c>
      <c r="J156" s="100" t="s">
        <v>4100</v>
      </c>
      <c r="K156" s="100" t="s">
        <v>4100</v>
      </c>
      <c r="L156" s="65">
        <v>0.5</v>
      </c>
      <c r="M156" s="71" t="s">
        <v>4247</v>
      </c>
      <c r="N156" s="67">
        <f>VLOOKUP($A156,'Project List'!$A:$I,7,FALSE)</f>
        <v>0.32500000000000001</v>
      </c>
      <c r="O156" s="67">
        <f>VLOOKUP($A156,'Project List'!$A:$I,8,FALSE)</f>
        <v>325</v>
      </c>
      <c r="P156" s="68">
        <f t="shared" si="6"/>
        <v>0.16250000000000001</v>
      </c>
      <c r="Q156" s="69">
        <f>VLOOKUP($A156,'Project List'!$A:$I,9,FALSE)</f>
        <v>2020</v>
      </c>
      <c r="S156" s="62" t="s">
        <v>4248</v>
      </c>
    </row>
    <row r="157" spans="1:19">
      <c r="A157" s="63" t="s">
        <v>1989</v>
      </c>
      <c r="B157" s="63" t="s">
        <v>1989</v>
      </c>
      <c r="C157" s="62" t="str">
        <f>VLOOKUP($A157,'Project List'!$A:$I,2,FALSE)</f>
        <v>Spencer</v>
      </c>
      <c r="D157" s="62" t="str">
        <f>VLOOKUP($A157,'Project List'!$A:$I,3,FALSE)</f>
        <v>MA</v>
      </c>
      <c r="E157" s="62" t="str">
        <f>VLOOKUP($A157,'Project List'!$A:$I,4,FALSE)</f>
        <v>National Grid (Massachusetts Electric)</v>
      </c>
      <c r="F157" s="62" t="str">
        <f>VLOOKUP($A157,'Project List'!$A:$I,5,FALSE)</f>
        <v>Investor Owned</v>
      </c>
      <c r="G157" s="62" t="str">
        <f>VLOOKUP($A157,'Project List'!$A:$I,6,FALSE)</f>
        <v>Citizens Enterprises Corporation</v>
      </c>
      <c r="H157" s="64" t="s">
        <v>4100</v>
      </c>
      <c r="I157" s="64" t="s">
        <v>4100</v>
      </c>
      <c r="J157" s="100" t="s">
        <v>4100</v>
      </c>
      <c r="K157" s="100" t="s">
        <v>4100</v>
      </c>
      <c r="L157" s="65">
        <v>0.5</v>
      </c>
      <c r="M157" s="71" t="s">
        <v>4247</v>
      </c>
      <c r="N157" s="67">
        <f>VLOOKUP($A157,'Project List'!$A:$I,7,FALSE)</f>
        <v>2.3538999999999999</v>
      </c>
      <c r="O157" s="67">
        <f>VLOOKUP($A157,'Project List'!$A:$I,8,FALSE)</f>
        <v>2353.9</v>
      </c>
      <c r="P157" s="68">
        <f t="shared" si="6"/>
        <v>1.1769499999999999</v>
      </c>
      <c r="Q157" s="69">
        <f>VLOOKUP($A157,'Project List'!$A:$I,9,FALSE)</f>
        <v>2020</v>
      </c>
      <c r="S157" s="62" t="s">
        <v>4248</v>
      </c>
    </row>
    <row r="158" spans="1:19">
      <c r="A158" s="63" t="s">
        <v>1986</v>
      </c>
      <c r="B158" s="63" t="s">
        <v>1986</v>
      </c>
      <c r="C158" s="62" t="str">
        <f>VLOOKUP($A158,'Project List'!$A:$I,2,FALSE)</f>
        <v>Methuen</v>
      </c>
      <c r="D158" s="62" t="str">
        <f>VLOOKUP($A158,'Project List'!$A:$I,3,FALSE)</f>
        <v>MA</v>
      </c>
      <c r="E158" s="62" t="str">
        <f>VLOOKUP($A158,'Project List'!$A:$I,4,FALSE)</f>
        <v>National Grid (Massachusetts Electric)</v>
      </c>
      <c r="F158" s="62" t="str">
        <f>VLOOKUP($A158,'Project List'!$A:$I,5,FALSE)</f>
        <v>Investor Owned</v>
      </c>
      <c r="G158" s="62" t="str">
        <f>VLOOKUP($A158,'Project List'!$A:$I,6,FALSE)</f>
        <v>NextGrid Inc</v>
      </c>
      <c r="H158" s="64" t="s">
        <v>4100</v>
      </c>
      <c r="I158" s="64" t="s">
        <v>4100</v>
      </c>
      <c r="J158" s="100" t="s">
        <v>4100</v>
      </c>
      <c r="K158" s="100" t="s">
        <v>4100</v>
      </c>
      <c r="L158" s="65">
        <v>0.5</v>
      </c>
      <c r="M158" s="71" t="s">
        <v>4247</v>
      </c>
      <c r="N158" s="67">
        <f>VLOOKUP($A158,'Project List'!$A:$I,7,FALSE)</f>
        <v>0.18</v>
      </c>
      <c r="O158" s="67">
        <f>VLOOKUP($A158,'Project List'!$A:$I,8,FALSE)</f>
        <v>180</v>
      </c>
      <c r="P158" s="68">
        <f t="shared" si="6"/>
        <v>0.09</v>
      </c>
      <c r="Q158" s="69">
        <f>VLOOKUP($A158,'Project List'!$A:$I,9,FALSE)</f>
        <v>2020</v>
      </c>
      <c r="S158" s="62" t="s">
        <v>4248</v>
      </c>
    </row>
    <row r="159" spans="1:19">
      <c r="A159" s="63" t="s">
        <v>2642</v>
      </c>
      <c r="B159" s="63" t="s">
        <v>2642</v>
      </c>
      <c r="C159" s="62" t="str">
        <f>VLOOKUP($A159,'Project List'!$A:$I,2,FALSE)</f>
        <v>Falmouth</v>
      </c>
      <c r="D159" s="62" t="str">
        <f>VLOOKUP($A159,'Project List'!$A:$I,3,FALSE)</f>
        <v>MA</v>
      </c>
      <c r="E159" s="62" t="str">
        <f>VLOOKUP($A159,'Project List'!$A:$I,4,FALSE)</f>
        <v>Eversource MA East</v>
      </c>
      <c r="F159" s="62" t="str">
        <f>VLOOKUP($A159,'Project List'!$A:$I,5,FALSE)</f>
        <v>Investor Owned</v>
      </c>
      <c r="G159" s="62" t="str">
        <f>VLOOKUP($A159,'Project List'!$A:$I,6,FALSE)</f>
        <v>Citizens Enterprises Corporation</v>
      </c>
      <c r="H159" s="64" t="s">
        <v>4100</v>
      </c>
      <c r="I159" s="64" t="s">
        <v>4100</v>
      </c>
      <c r="J159" s="100" t="s">
        <v>4100</v>
      </c>
      <c r="K159" s="100" t="s">
        <v>4100</v>
      </c>
      <c r="L159" s="65">
        <v>0.5</v>
      </c>
      <c r="M159" s="71" t="s">
        <v>4247</v>
      </c>
      <c r="N159" s="67">
        <f>VLOOKUP($A159,'Project List'!$A:$I,7,FALSE)</f>
        <v>1.5560999999999998</v>
      </c>
      <c r="O159" s="67">
        <f>VLOOKUP($A159,'Project List'!$A:$I,8,FALSE)</f>
        <v>1556.1</v>
      </c>
      <c r="P159" s="68">
        <f t="shared" si="6"/>
        <v>0.77804999999999991</v>
      </c>
      <c r="Q159" s="69">
        <f>VLOOKUP($A159,'Project List'!$A:$I,9,FALSE)</f>
        <v>2021</v>
      </c>
      <c r="S159" s="62" t="s">
        <v>4248</v>
      </c>
    </row>
    <row r="160" spans="1:19">
      <c r="A160" s="63" t="s">
        <v>2908</v>
      </c>
      <c r="B160" s="63" t="s">
        <v>2908</v>
      </c>
      <c r="C160" s="62" t="str">
        <f>VLOOKUP($A160,'Project List'!$A:$I,2,FALSE)</f>
        <v>Woburn</v>
      </c>
      <c r="D160" s="62" t="str">
        <f>VLOOKUP($A160,'Project List'!$A:$I,3,FALSE)</f>
        <v>MA</v>
      </c>
      <c r="E160" s="62" t="str">
        <f>VLOOKUP($A160,'Project List'!$A:$I,4,FALSE)</f>
        <v>Eversource MA East</v>
      </c>
      <c r="F160" s="62" t="str">
        <f>VLOOKUP($A160,'Project List'!$A:$I,5,FALSE)</f>
        <v>Investor Owned</v>
      </c>
      <c r="G160" s="62" t="str">
        <f>VLOOKUP($A160,'Project List'!$A:$I,6,FALSE)</f>
        <v>Green Earth Energy Photovoltaic</v>
      </c>
      <c r="H160" s="64" t="s">
        <v>4100</v>
      </c>
      <c r="I160" s="64" t="s">
        <v>4100</v>
      </c>
      <c r="J160" s="100" t="s">
        <v>4100</v>
      </c>
      <c r="K160" s="100" t="s">
        <v>4100</v>
      </c>
      <c r="L160" s="65">
        <v>0.5</v>
      </c>
      <c r="M160" s="71" t="s">
        <v>4247</v>
      </c>
      <c r="N160" s="67">
        <f>VLOOKUP($A160,'Project List'!$A:$I,7,FALSE)</f>
        <v>0.27876923076923071</v>
      </c>
      <c r="O160" s="67">
        <f>VLOOKUP($A160,'Project List'!$A:$I,8,FALSE)</f>
        <v>278.76923076923072</v>
      </c>
      <c r="P160" s="68">
        <f t="shared" si="6"/>
        <v>0.13938461538461536</v>
      </c>
      <c r="Q160" s="69">
        <f>VLOOKUP($A160,'Project List'!$A:$I,9,FALSE)</f>
        <v>2022</v>
      </c>
      <c r="S160" s="62" t="s">
        <v>4248</v>
      </c>
    </row>
    <row r="161" spans="1:19">
      <c r="A161" s="63" t="s">
        <v>2648</v>
      </c>
      <c r="B161" s="63" t="s">
        <v>2648</v>
      </c>
      <c r="C161" s="62" t="str">
        <f>VLOOKUP($A161,'Project List'!$A:$I,2,FALSE)</f>
        <v>Waltham</v>
      </c>
      <c r="D161" s="62" t="str">
        <f>VLOOKUP($A161,'Project List'!$A:$I,3,FALSE)</f>
        <v>MA</v>
      </c>
      <c r="E161" s="62" t="str">
        <f>VLOOKUP($A161,'Project List'!$A:$I,4,FALSE)</f>
        <v>Eversource MA East</v>
      </c>
      <c r="F161" s="62" t="str">
        <f>VLOOKUP($A161,'Project List'!$A:$I,5,FALSE)</f>
        <v>Investor Owned</v>
      </c>
      <c r="G161" s="62" t="str">
        <f>VLOOKUP($A161,'Project List'!$A:$I,6,FALSE)</f>
        <v>Sunwealth Power Inc.</v>
      </c>
      <c r="H161" s="64" t="s">
        <v>4100</v>
      </c>
      <c r="I161" s="64" t="s">
        <v>4100</v>
      </c>
      <c r="J161" s="100" t="s">
        <v>4100</v>
      </c>
      <c r="K161" s="100" t="s">
        <v>4100</v>
      </c>
      <c r="L161" s="65">
        <v>0.5</v>
      </c>
      <c r="M161" s="71" t="s">
        <v>4247</v>
      </c>
      <c r="N161" s="67">
        <f>VLOOKUP($A161,'Project List'!$A:$I,7,FALSE)</f>
        <v>0.47187692307692308</v>
      </c>
      <c r="O161" s="67">
        <f>VLOOKUP($A161,'Project List'!$A:$I,8,FALSE)</f>
        <v>471.87692307692311</v>
      </c>
      <c r="P161" s="68">
        <f t="shared" si="6"/>
        <v>0.23593846153846154</v>
      </c>
      <c r="Q161" s="69">
        <f>VLOOKUP($A161,'Project List'!$A:$I,9,FALSE)</f>
        <v>2021</v>
      </c>
      <c r="S161" s="62" t="s">
        <v>4248</v>
      </c>
    </row>
    <row r="162" spans="1:19">
      <c r="A162" s="63" t="s">
        <v>2641</v>
      </c>
      <c r="B162" s="63" t="s">
        <v>2641</v>
      </c>
      <c r="C162" s="62" t="str">
        <f>VLOOKUP($A162,'Project List'!$A:$I,2,FALSE)</f>
        <v>Acushnet</v>
      </c>
      <c r="D162" s="62" t="str">
        <f>VLOOKUP($A162,'Project List'!$A:$I,3,FALSE)</f>
        <v>MA</v>
      </c>
      <c r="E162" s="62" t="str">
        <f>VLOOKUP($A162,'Project List'!$A:$I,4,FALSE)</f>
        <v>Eversource MA East</v>
      </c>
      <c r="F162" s="62" t="str">
        <f>VLOOKUP($A162,'Project List'!$A:$I,5,FALSE)</f>
        <v>Investor Owned</v>
      </c>
      <c r="G162" s="62" t="str">
        <f>VLOOKUP($A162,'Project List'!$A:$I,6,FALSE)</f>
        <v>Hurricane Hill Development Company PLLC</v>
      </c>
      <c r="H162" s="64" t="s">
        <v>4100</v>
      </c>
      <c r="I162" s="64" t="s">
        <v>4100</v>
      </c>
      <c r="J162" s="100" t="s">
        <v>4100</v>
      </c>
      <c r="K162" s="100" t="s">
        <v>4100</v>
      </c>
      <c r="L162" s="65">
        <v>0.5</v>
      </c>
      <c r="M162" s="71" t="s">
        <v>4247</v>
      </c>
      <c r="N162" s="67">
        <f>VLOOKUP($A162,'Project List'!$A:$I,7,FALSE)</f>
        <v>6.092307692307692E-2</v>
      </c>
      <c r="O162" s="67">
        <f>VLOOKUP($A162,'Project List'!$A:$I,8,FALSE)</f>
        <v>60.92307692307692</v>
      </c>
      <c r="P162" s="68">
        <f t="shared" si="6"/>
        <v>3.046153846153846E-2</v>
      </c>
      <c r="Q162" s="69">
        <f>VLOOKUP($A162,'Project List'!$A:$I,9,FALSE)</f>
        <v>2021</v>
      </c>
      <c r="S162" s="62" t="s">
        <v>4248</v>
      </c>
    </row>
    <row r="163" spans="1:19">
      <c r="A163" s="63" t="s">
        <v>2620</v>
      </c>
      <c r="B163" s="63" t="s">
        <v>2620</v>
      </c>
      <c r="C163" s="62" t="str">
        <f>VLOOKUP($A163,'Project List'!$A:$I,2,FALSE)</f>
        <v>Boston</v>
      </c>
      <c r="D163" s="62" t="str">
        <f>VLOOKUP($A163,'Project List'!$A:$I,3,FALSE)</f>
        <v>MA</v>
      </c>
      <c r="E163" s="62" t="str">
        <f>VLOOKUP($A163,'Project List'!$A:$I,4,FALSE)</f>
        <v>Eversource MA East</v>
      </c>
      <c r="F163" s="62" t="str">
        <f>VLOOKUP($A163,'Project List'!$A:$I,5,FALSE)</f>
        <v>Investor Owned</v>
      </c>
      <c r="G163" s="62" t="str">
        <f>VLOOKUP($A163,'Project List'!$A:$I,6,FALSE)</f>
        <v>Hurricane Hill Development Company PLLC</v>
      </c>
      <c r="H163" s="64" t="s">
        <v>4100</v>
      </c>
      <c r="I163" s="64" t="s">
        <v>4100</v>
      </c>
      <c r="J163" s="100" t="s">
        <v>4100</v>
      </c>
      <c r="K163" s="100" t="s">
        <v>4100</v>
      </c>
      <c r="L163" s="65">
        <v>0.5</v>
      </c>
      <c r="M163" s="71" t="s">
        <v>4247</v>
      </c>
      <c r="N163" s="67">
        <f>VLOOKUP($A163,'Project List'!$A:$I,7,FALSE)</f>
        <v>3.8423076923076928E-2</v>
      </c>
      <c r="O163" s="67">
        <f>VLOOKUP($A163,'Project List'!$A:$I,8,FALSE)</f>
        <v>38.423076923076927</v>
      </c>
      <c r="P163" s="68">
        <f t="shared" si="6"/>
        <v>1.9211538461538464E-2</v>
      </c>
      <c r="Q163" s="69">
        <f>VLOOKUP($A163,'Project List'!$A:$I,9,FALSE)</f>
        <v>2021</v>
      </c>
      <c r="S163" s="62" t="s">
        <v>4248</v>
      </c>
    </row>
    <row r="164" spans="1:19">
      <c r="A164" s="63" t="s">
        <v>3656</v>
      </c>
      <c r="B164" s="63" t="s">
        <v>3656</v>
      </c>
      <c r="C164" s="62" t="str">
        <f>VLOOKUP($A164,'Project List'!$A:$I,2,FALSE)</f>
        <v>Freetown</v>
      </c>
      <c r="D164" s="62" t="str">
        <f>VLOOKUP($A164,'Project List'!$A:$I,3,FALSE)</f>
        <v>MA</v>
      </c>
      <c r="E164" s="62" t="str">
        <f>VLOOKUP($A164,'Project List'!$A:$I,4,FALSE)</f>
        <v>Eversource MA East</v>
      </c>
      <c r="F164" s="62" t="str">
        <f>VLOOKUP($A164,'Project List'!$A:$I,5,FALSE)</f>
        <v>Investor Owned</v>
      </c>
      <c r="G164" s="62" t="str">
        <f>VLOOKUP($A164,'Project List'!$A:$I,6,FALSE)</f>
        <v>Hurricane Hill Development Company PLLC</v>
      </c>
      <c r="H164" s="64" t="s">
        <v>4100</v>
      </c>
      <c r="I164" s="64" t="s">
        <v>4100</v>
      </c>
      <c r="J164" s="100" t="s">
        <v>4100</v>
      </c>
      <c r="K164" s="100" t="s">
        <v>4100</v>
      </c>
      <c r="L164" s="65">
        <v>0.5</v>
      </c>
      <c r="M164" s="71" t="s">
        <v>4247</v>
      </c>
      <c r="N164" s="67">
        <f>VLOOKUP($A164,'Project List'!$A:$I,7,FALSE)</f>
        <v>6.6461538461538461E-2</v>
      </c>
      <c r="O164" s="67">
        <f>VLOOKUP($A164,'Project List'!$A:$I,8,FALSE)</f>
        <v>66.461538461538467</v>
      </c>
      <c r="P164" s="68">
        <f t="shared" si="6"/>
        <v>3.323076923076923E-2</v>
      </c>
      <c r="Q164" s="69">
        <f>VLOOKUP($A164,'Project List'!$A:$I,9,FALSE)</f>
        <v>2021</v>
      </c>
      <c r="S164" s="62" t="s">
        <v>4248</v>
      </c>
    </row>
    <row r="165" spans="1:19">
      <c r="A165" s="63" t="s">
        <v>2675</v>
      </c>
      <c r="B165" s="63" t="s">
        <v>2675</v>
      </c>
      <c r="C165" s="62" t="str">
        <f>VLOOKUP($A165,'Project List'!$A:$I,2,FALSE)</f>
        <v>Brockton</v>
      </c>
      <c r="D165" s="62" t="str">
        <f>VLOOKUP($A165,'Project List'!$A:$I,3,FALSE)</f>
        <v>MA</v>
      </c>
      <c r="E165" s="62" t="str">
        <f>VLOOKUP($A165,'Project List'!$A:$I,4,FALSE)</f>
        <v>National Grid (Massachusetts Electric)</v>
      </c>
      <c r="F165" s="62" t="str">
        <f>VLOOKUP($A165,'Project List'!$A:$I,5,FALSE)</f>
        <v>Investor Owned</v>
      </c>
      <c r="G165" s="62" t="str">
        <f>VLOOKUP($A165,'Project List'!$A:$I,6,FALSE)</f>
        <v>MassAmerican Energy LLC</v>
      </c>
      <c r="H165" s="64" t="s">
        <v>4100</v>
      </c>
      <c r="I165" s="64" t="s">
        <v>4100</v>
      </c>
      <c r="J165" s="100" t="s">
        <v>4100</v>
      </c>
      <c r="K165" s="100" t="s">
        <v>4100</v>
      </c>
      <c r="L165" s="65">
        <v>0.5</v>
      </c>
      <c r="M165" s="71" t="s">
        <v>4247</v>
      </c>
      <c r="N165" s="67">
        <f>VLOOKUP($A165,'Project List'!$A:$I,7,FALSE)</f>
        <v>0.14486923076923078</v>
      </c>
      <c r="O165" s="67">
        <f>VLOOKUP($A165,'Project List'!$A:$I,8,FALSE)</f>
        <v>144.86923076923077</v>
      </c>
      <c r="P165" s="68">
        <f t="shared" si="6"/>
        <v>7.2434615384615389E-2</v>
      </c>
      <c r="Q165" s="69">
        <f>VLOOKUP($A165,'Project List'!$A:$I,9,FALSE)</f>
        <v>2021</v>
      </c>
      <c r="S165" s="62" t="s">
        <v>4248</v>
      </c>
    </row>
    <row r="166" spans="1:19">
      <c r="A166" s="63" t="s">
        <v>2640</v>
      </c>
      <c r="B166" s="63" t="s">
        <v>2640</v>
      </c>
      <c r="C166" s="62" t="str">
        <f>VLOOKUP($A166,'Project List'!$A:$I,2,FALSE)</f>
        <v>Tyngsborough</v>
      </c>
      <c r="D166" s="62" t="str">
        <f>VLOOKUP($A166,'Project List'!$A:$I,3,FALSE)</f>
        <v>MA</v>
      </c>
      <c r="E166" s="62" t="str">
        <f>VLOOKUP($A166,'Project List'!$A:$I,4,FALSE)</f>
        <v>National Grid (Massachusetts Electric)</v>
      </c>
      <c r="F166" s="62" t="str">
        <f>VLOOKUP($A166,'Project List'!$A:$I,5,FALSE)</f>
        <v>Investor Owned</v>
      </c>
      <c r="G166" s="62" t="str">
        <f>VLOOKUP($A166,'Project List'!$A:$I,6,FALSE)</f>
        <v>MassAmerican Energy LLC</v>
      </c>
      <c r="H166" s="64" t="s">
        <v>4100</v>
      </c>
      <c r="I166" s="64" t="s">
        <v>4100</v>
      </c>
      <c r="J166" s="100" t="s">
        <v>4100</v>
      </c>
      <c r="K166" s="100" t="s">
        <v>4100</v>
      </c>
      <c r="L166" s="65">
        <v>0.5</v>
      </c>
      <c r="M166" s="71" t="s">
        <v>4247</v>
      </c>
      <c r="N166" s="67">
        <f>VLOOKUP($A166,'Project List'!$A:$I,7,FALSE)</f>
        <v>0.26424615384615385</v>
      </c>
      <c r="O166" s="67">
        <f>VLOOKUP($A166,'Project List'!$A:$I,8,FALSE)</f>
        <v>264.24615384615385</v>
      </c>
      <c r="P166" s="68">
        <f t="shared" si="6"/>
        <v>0.13212307692307693</v>
      </c>
      <c r="Q166" s="69">
        <f>VLOOKUP($A166,'Project List'!$A:$I,9,FALSE)</f>
        <v>2021</v>
      </c>
      <c r="S166" s="62" t="s">
        <v>4248</v>
      </c>
    </row>
    <row r="167" spans="1:19">
      <c r="A167" s="63" t="s">
        <v>3687</v>
      </c>
      <c r="B167" s="63" t="s">
        <v>3687</v>
      </c>
      <c r="C167" s="62" t="str">
        <f>VLOOKUP($A167,'Project List'!$A:$I,2,FALSE)</f>
        <v>Plympton</v>
      </c>
      <c r="D167" s="62" t="str">
        <f>VLOOKUP($A167,'Project List'!$A:$I,3,FALSE)</f>
        <v>MA</v>
      </c>
      <c r="E167" s="62" t="str">
        <f>VLOOKUP($A167,'Project List'!$A:$I,4,FALSE)</f>
        <v>Eversource MA East</v>
      </c>
      <c r="F167" s="62" t="str">
        <f>VLOOKUP($A167,'Project List'!$A:$I,5,FALSE)</f>
        <v>Investor Owned</v>
      </c>
      <c r="G167" s="62" t="str">
        <f>VLOOKUP($A167,'Project List'!$A:$I,6,FALSE)</f>
        <v>SunRaise Development, LLC</v>
      </c>
      <c r="H167" s="64" t="s">
        <v>4100</v>
      </c>
      <c r="I167" s="64" t="s">
        <v>4100</v>
      </c>
      <c r="J167" s="100" t="s">
        <v>4100</v>
      </c>
      <c r="K167" s="100" t="s">
        <v>4100</v>
      </c>
      <c r="L167" s="65">
        <v>0.5</v>
      </c>
      <c r="M167" s="71" t="s">
        <v>4247</v>
      </c>
      <c r="N167" s="67">
        <f>VLOOKUP($A167,'Project List'!$A:$I,7,FALSE)</f>
        <v>2.5</v>
      </c>
      <c r="O167" s="67">
        <f>VLOOKUP($A167,'Project List'!$A:$I,8,FALSE)</f>
        <v>2500</v>
      </c>
      <c r="P167" s="68">
        <f t="shared" si="6"/>
        <v>1.25</v>
      </c>
      <c r="Q167" s="69">
        <f>VLOOKUP($A167,'Project List'!$A:$I,9,FALSE)</f>
        <v>2022</v>
      </c>
      <c r="S167" s="62" t="s">
        <v>4248</v>
      </c>
    </row>
    <row r="168" spans="1:19">
      <c r="A168" s="63" t="s">
        <v>3685</v>
      </c>
      <c r="B168" s="63" t="s">
        <v>3685</v>
      </c>
      <c r="C168" s="62" t="str">
        <f>VLOOKUP($A168,'Project List'!$A:$I,2,FALSE)</f>
        <v>Plympton</v>
      </c>
      <c r="D168" s="62" t="str">
        <f>VLOOKUP($A168,'Project List'!$A:$I,3,FALSE)</f>
        <v>MA</v>
      </c>
      <c r="E168" s="62" t="str">
        <f>VLOOKUP($A168,'Project List'!$A:$I,4,FALSE)</f>
        <v>Eversource MA East</v>
      </c>
      <c r="F168" s="62" t="str">
        <f>VLOOKUP($A168,'Project List'!$A:$I,5,FALSE)</f>
        <v>Investor Owned</v>
      </c>
      <c r="G168" s="62" t="str">
        <f>VLOOKUP($A168,'Project List'!$A:$I,6,FALSE)</f>
        <v>SunRaise Development, LLC</v>
      </c>
      <c r="H168" s="64" t="s">
        <v>4100</v>
      </c>
      <c r="I168" s="64" t="s">
        <v>4100</v>
      </c>
      <c r="J168" s="100" t="s">
        <v>4100</v>
      </c>
      <c r="K168" s="100" t="s">
        <v>4100</v>
      </c>
      <c r="L168" s="65">
        <v>0.5</v>
      </c>
      <c r="M168" s="71" t="s">
        <v>4247</v>
      </c>
      <c r="N168" s="67">
        <f>VLOOKUP($A168,'Project List'!$A:$I,7,FALSE)</f>
        <v>5</v>
      </c>
      <c r="O168" s="67">
        <f>VLOOKUP($A168,'Project List'!$A:$I,8,FALSE)</f>
        <v>5000</v>
      </c>
      <c r="P168" s="68">
        <f t="shared" si="6"/>
        <v>2.5</v>
      </c>
      <c r="Q168" s="69">
        <f>VLOOKUP($A168,'Project List'!$A:$I,9,FALSE)</f>
        <v>2022</v>
      </c>
      <c r="S168" s="62" t="s">
        <v>4248</v>
      </c>
    </row>
    <row r="169" spans="1:19">
      <c r="A169" s="63" t="s">
        <v>2894</v>
      </c>
      <c r="B169" s="63" t="s">
        <v>2894</v>
      </c>
      <c r="C169" s="62" t="str">
        <f>VLOOKUP($A169,'Project List'!$A:$I,2,FALSE)</f>
        <v>Maynard</v>
      </c>
      <c r="D169" s="62" t="str">
        <f>VLOOKUP($A169,'Project List'!$A:$I,3,FALSE)</f>
        <v>MA</v>
      </c>
      <c r="E169" s="62" t="str">
        <f>VLOOKUP($A169,'Project List'!$A:$I,4,FALSE)</f>
        <v>Eversource MA East</v>
      </c>
      <c r="F169" s="62" t="str">
        <f>VLOOKUP($A169,'Project List'!$A:$I,5,FALSE)</f>
        <v>Investor Owned</v>
      </c>
      <c r="G169" s="62" t="str">
        <f>VLOOKUP($A169,'Project List'!$A:$I,6,FALSE)</f>
        <v>Phytoplankton Maynard Solar, LLC</v>
      </c>
      <c r="H169" s="64" t="s">
        <v>4100</v>
      </c>
      <c r="I169" s="64" t="s">
        <v>4100</v>
      </c>
      <c r="J169" s="100" t="s">
        <v>4100</v>
      </c>
      <c r="K169" s="100" t="s">
        <v>4100</v>
      </c>
      <c r="L169" s="65">
        <v>0.5</v>
      </c>
      <c r="M169" s="71" t="s">
        <v>4247</v>
      </c>
      <c r="N169" s="67">
        <f>VLOOKUP($A169,'Project List'!$A:$I,7,FALSE)</f>
        <v>7.0153846153846164E-2</v>
      </c>
      <c r="O169" s="67">
        <f>VLOOKUP($A169,'Project List'!$A:$I,8,FALSE)</f>
        <v>70.15384615384616</v>
      </c>
      <c r="P169" s="68">
        <f t="shared" si="6"/>
        <v>3.5076923076923082E-2</v>
      </c>
      <c r="Q169" s="69">
        <f>VLOOKUP($A169,'Project List'!$A:$I,9,FALSE)</f>
        <v>2022</v>
      </c>
      <c r="S169" s="62" t="s">
        <v>4248</v>
      </c>
    </row>
    <row r="170" spans="1:19">
      <c r="A170" s="63" t="s">
        <v>3671</v>
      </c>
      <c r="B170" s="63" t="s">
        <v>3671</v>
      </c>
      <c r="C170" s="62" t="str">
        <f>VLOOKUP($A170,'Project List'!$A:$I,2,FALSE)</f>
        <v>Hampden</v>
      </c>
      <c r="D170" s="62" t="str">
        <f>VLOOKUP($A170,'Project List'!$A:$I,3,FALSE)</f>
        <v>MA</v>
      </c>
      <c r="E170" s="62" t="str">
        <f>VLOOKUP($A170,'Project List'!$A:$I,4,FALSE)</f>
        <v>National Grid (Massachusetts Electric)</v>
      </c>
      <c r="F170" s="62" t="str">
        <f>VLOOKUP($A170,'Project List'!$A:$I,5,FALSE)</f>
        <v>Investor Owned</v>
      </c>
      <c r="G170" s="62" t="str">
        <f>VLOOKUP($A170,'Project List'!$A:$I,6,FALSE)</f>
        <v>Borrego Solar Systems, Inc</v>
      </c>
      <c r="H170" s="64" t="s">
        <v>4100</v>
      </c>
      <c r="I170" s="64" t="s">
        <v>4100</v>
      </c>
      <c r="J170" s="100" t="s">
        <v>4100</v>
      </c>
      <c r="K170" s="100" t="s">
        <v>4100</v>
      </c>
      <c r="L170" s="65">
        <v>0.5</v>
      </c>
      <c r="M170" s="71" t="s">
        <v>4247</v>
      </c>
      <c r="N170" s="67">
        <f>VLOOKUP($A170,'Project List'!$A:$I,7,FALSE)</f>
        <v>3.875</v>
      </c>
      <c r="O170" s="67">
        <f>VLOOKUP($A170,'Project List'!$A:$I,8,FALSE)</f>
        <v>3875</v>
      </c>
      <c r="P170" s="68">
        <f t="shared" si="6"/>
        <v>1.9375</v>
      </c>
      <c r="Q170" s="69">
        <f>VLOOKUP($A170,'Project List'!$A:$I,9,FALSE)</f>
        <v>2022</v>
      </c>
      <c r="S170" s="62" t="s">
        <v>4248</v>
      </c>
    </row>
    <row r="171" spans="1:19">
      <c r="A171" s="63" t="s">
        <v>3683</v>
      </c>
      <c r="B171" s="63" t="s">
        <v>3683</v>
      </c>
      <c r="C171" s="62" t="str">
        <f>VLOOKUP($A171,'Project List'!$A:$I,2,FALSE)</f>
        <v>Pembroke</v>
      </c>
      <c r="D171" s="62" t="str">
        <f>VLOOKUP($A171,'Project List'!$A:$I,3,FALSE)</f>
        <v>MA</v>
      </c>
      <c r="E171" s="62" t="str">
        <f>VLOOKUP($A171,'Project List'!$A:$I,4,FALSE)</f>
        <v>National Grid (Massachusetts Electric)</v>
      </c>
      <c r="F171" s="62" t="str">
        <f>VLOOKUP($A171,'Project List'!$A:$I,5,FALSE)</f>
        <v>Investor Owned</v>
      </c>
      <c r="G171" s="62" t="str">
        <f>VLOOKUP($A171,'Project List'!$A:$I,6,FALSE)</f>
        <v>Astrum Solar Inc., dba Direct Energy Solar</v>
      </c>
      <c r="H171" s="64" t="s">
        <v>4100</v>
      </c>
      <c r="I171" s="64" t="s">
        <v>4100</v>
      </c>
      <c r="J171" s="100" t="s">
        <v>4100</v>
      </c>
      <c r="K171" s="100" t="s">
        <v>4100</v>
      </c>
      <c r="L171" s="65">
        <v>0.5</v>
      </c>
      <c r="M171" s="71" t="s">
        <v>4247</v>
      </c>
      <c r="N171" s="67">
        <f>VLOOKUP($A171,'Project List'!$A:$I,7,FALSE)</f>
        <v>3.1968000000000001</v>
      </c>
      <c r="O171" s="67">
        <f>VLOOKUP($A171,'Project List'!$A:$I,8,FALSE)</f>
        <v>3196.8</v>
      </c>
      <c r="P171" s="68">
        <f t="shared" si="6"/>
        <v>1.5984</v>
      </c>
      <c r="Q171" s="69">
        <f>VLOOKUP($A171,'Project List'!$A:$I,9,FALSE)</f>
        <v>2022</v>
      </c>
      <c r="S171" s="62" t="s">
        <v>4248</v>
      </c>
    </row>
    <row r="172" spans="1:19">
      <c r="A172" s="63" t="s">
        <v>3691</v>
      </c>
      <c r="B172" s="63" t="s">
        <v>3691</v>
      </c>
      <c r="C172" s="62" t="str">
        <f>VLOOKUP($A172,'Project List'!$A:$I,2,FALSE)</f>
        <v>Waltham</v>
      </c>
      <c r="D172" s="62" t="str">
        <f>VLOOKUP($A172,'Project List'!$A:$I,3,FALSE)</f>
        <v>MA</v>
      </c>
      <c r="E172" s="62" t="str">
        <f>VLOOKUP($A172,'Project List'!$A:$I,4,FALSE)</f>
        <v>Eversource MA East</v>
      </c>
      <c r="F172" s="62" t="str">
        <f>VLOOKUP($A172,'Project List'!$A:$I,5,FALSE)</f>
        <v>Investor Owned</v>
      </c>
      <c r="G172" s="62" t="str">
        <f>VLOOKUP($A172,'Project List'!$A:$I,6,FALSE)</f>
        <v>LastMile Energy</v>
      </c>
      <c r="H172" s="64" t="s">
        <v>4100</v>
      </c>
      <c r="I172" s="64" t="s">
        <v>4100</v>
      </c>
      <c r="J172" s="100" t="s">
        <v>4100</v>
      </c>
      <c r="K172" s="100" t="s">
        <v>4100</v>
      </c>
      <c r="L172" s="65">
        <v>0.5</v>
      </c>
      <c r="M172" s="71" t="s">
        <v>4247</v>
      </c>
      <c r="N172" s="67">
        <f>VLOOKUP($A172,'Project List'!$A:$I,7,FALSE)</f>
        <v>0.16650000000000001</v>
      </c>
      <c r="O172" s="67">
        <f>VLOOKUP($A172,'Project List'!$A:$I,8,FALSE)</f>
        <v>166.5</v>
      </c>
      <c r="P172" s="68">
        <f t="shared" si="6"/>
        <v>8.3250000000000005E-2</v>
      </c>
      <c r="Q172" s="69">
        <f>VLOOKUP($A172,'Project List'!$A:$I,9,FALSE)</f>
        <v>2023</v>
      </c>
      <c r="S172" s="62" t="s">
        <v>4248</v>
      </c>
    </row>
    <row r="173" spans="1:19">
      <c r="A173" s="63" t="s">
        <v>4251</v>
      </c>
      <c r="B173" s="63" t="s">
        <v>4251</v>
      </c>
      <c r="C173" s="62" t="str">
        <f>VLOOKUP($A173,'Project List'!$A:$I,2,FALSE)</f>
        <v>Waltham</v>
      </c>
      <c r="D173" s="62" t="str">
        <f>VLOOKUP($A173,'Project List'!$A:$I,3,FALSE)</f>
        <v>MA</v>
      </c>
      <c r="E173" s="62" t="str">
        <f>VLOOKUP($A173,'Project List'!$A:$I,4,FALSE)</f>
        <v>Eversource MA East</v>
      </c>
      <c r="F173" s="62" t="str">
        <f>VLOOKUP($A173,'Project List'!$A:$I,5,FALSE)</f>
        <v>Investor Owned</v>
      </c>
      <c r="G173" s="62" t="str">
        <f>VLOOKUP($A173,'Project List'!$A:$I,6,FALSE)</f>
        <v>Phytoplankton 358 Waltham Solar LLC</v>
      </c>
      <c r="H173" s="64" t="s">
        <v>4100</v>
      </c>
      <c r="I173" s="64" t="s">
        <v>4100</v>
      </c>
      <c r="J173" s="100" t="s">
        <v>4100</v>
      </c>
      <c r="K173" s="100" t="s">
        <v>4100</v>
      </c>
      <c r="L173" s="65">
        <v>0.5</v>
      </c>
      <c r="M173" s="71" t="s">
        <v>4247</v>
      </c>
      <c r="N173" s="67">
        <f>VLOOKUP($A173,'Project List'!$A:$I,7,FALSE)</f>
        <v>0.2331</v>
      </c>
      <c r="O173" s="67">
        <f>VLOOKUP($A173,'Project List'!$A:$I,8,FALSE)</f>
        <v>233.1</v>
      </c>
      <c r="P173" s="68">
        <f t="shared" si="6"/>
        <v>0.11655</v>
      </c>
      <c r="Q173" s="69">
        <f>VLOOKUP($A173,'Project List'!$A:$I,9,FALSE)</f>
        <v>2023</v>
      </c>
      <c r="S173" s="62" t="s">
        <v>4248</v>
      </c>
    </row>
    <row r="174" spans="1:19">
      <c r="A174" s="63" t="s">
        <v>4253</v>
      </c>
      <c r="B174" s="63" t="s">
        <v>4253</v>
      </c>
      <c r="C174" s="62" t="str">
        <f>VLOOKUP($A174,'Project List'!$A:$I,2,FALSE)</f>
        <v>Dartmouth</v>
      </c>
      <c r="D174" s="62" t="str">
        <f>VLOOKUP($A174,'Project List'!$A:$I,3,FALSE)</f>
        <v>MA</v>
      </c>
      <c r="E174" s="62" t="str">
        <f>VLOOKUP($A174,'Project List'!$A:$I,4,FALSE)</f>
        <v>Eversource MA East</v>
      </c>
      <c r="F174" s="62" t="str">
        <f>VLOOKUP($A174,'Project List'!$A:$I,5,FALSE)</f>
        <v>Investor Owned</v>
      </c>
      <c r="G174" s="62" t="str">
        <f>VLOOKUP($A174,'Project List'!$A:$I,6,FALSE)</f>
        <v>Sunwealth LLC</v>
      </c>
      <c r="H174" s="64" t="s">
        <v>4100</v>
      </c>
      <c r="I174" s="64" t="s">
        <v>4100</v>
      </c>
      <c r="J174" s="100" t="s">
        <v>4100</v>
      </c>
      <c r="K174" s="100" t="s">
        <v>4100</v>
      </c>
      <c r="L174" s="65">
        <v>0.5</v>
      </c>
      <c r="M174" s="71" t="s">
        <v>4247</v>
      </c>
      <c r="N174" s="67">
        <f>VLOOKUP($A174,'Project List'!$A:$I,7,FALSE)</f>
        <v>0.14892</v>
      </c>
      <c r="O174" s="67">
        <f>VLOOKUP($A174,'Project List'!$A:$I,8,FALSE)</f>
        <v>148.91999999999999</v>
      </c>
      <c r="P174" s="68">
        <f t="shared" si="6"/>
        <v>7.4459999999999998E-2</v>
      </c>
      <c r="Q174" s="69">
        <f>VLOOKUP($A174,'Project List'!$A:$I,9,FALSE)</f>
        <v>2023</v>
      </c>
      <c r="S174" s="62" t="s">
        <v>4248</v>
      </c>
    </row>
    <row r="175" spans="1:19">
      <c r="A175" s="63" t="s">
        <v>3696</v>
      </c>
      <c r="B175" s="63" t="s">
        <v>3696</v>
      </c>
      <c r="C175" s="62" t="str">
        <f>VLOOKUP($A175,'Project List'!$A:$I,2,FALSE)</f>
        <v>New Bedford</v>
      </c>
      <c r="D175" s="62" t="str">
        <f>VLOOKUP($A175,'Project List'!$A:$I,3,FALSE)</f>
        <v>MA</v>
      </c>
      <c r="E175" s="62" t="str">
        <f>VLOOKUP($A175,'Project List'!$A:$I,4,FALSE)</f>
        <v>Eversource MA East</v>
      </c>
      <c r="F175" s="62" t="str">
        <f>VLOOKUP($A175,'Project List'!$A:$I,5,FALSE)</f>
        <v>Investor Owned</v>
      </c>
      <c r="G175" s="62" t="str">
        <f>VLOOKUP($A175,'Project List'!$A:$I,6,FALSE)</f>
        <v>Isaksen Solar</v>
      </c>
      <c r="H175" s="64" t="s">
        <v>4100</v>
      </c>
      <c r="I175" s="64" t="s">
        <v>4100</v>
      </c>
      <c r="J175" s="100" t="s">
        <v>4100</v>
      </c>
      <c r="K175" s="100" t="s">
        <v>4100</v>
      </c>
      <c r="L175" s="65">
        <v>0.5</v>
      </c>
      <c r="M175" s="71" t="s">
        <v>4247</v>
      </c>
      <c r="N175" s="67">
        <f>VLOOKUP($A175,'Project List'!$A:$I,7,FALSE)</f>
        <v>9.9400000000000002E-2</v>
      </c>
      <c r="O175" s="67">
        <f>VLOOKUP($A175,'Project List'!$A:$I,8,FALSE)</f>
        <v>99.4</v>
      </c>
      <c r="P175" s="68">
        <f t="shared" si="6"/>
        <v>4.9700000000000001E-2</v>
      </c>
      <c r="Q175" s="69">
        <f>VLOOKUP($A175,'Project List'!$A:$I,9,FALSE)</f>
        <v>2023</v>
      </c>
      <c r="S175" s="62" t="s">
        <v>4248</v>
      </c>
    </row>
    <row r="176" spans="1:19">
      <c r="A176" s="63" t="s">
        <v>4255</v>
      </c>
      <c r="B176" s="63" t="s">
        <v>4255</v>
      </c>
      <c r="C176" s="62" t="str">
        <f>VLOOKUP($A176,'Project List'!$A:$I,2,FALSE)</f>
        <v>Sharon</v>
      </c>
      <c r="D176" s="62" t="str">
        <f>VLOOKUP($A176,'Project List'!$A:$I,3,FALSE)</f>
        <v>MA</v>
      </c>
      <c r="E176" s="62" t="str">
        <f>VLOOKUP($A176,'Project List'!$A:$I,4,FALSE)</f>
        <v>Eversource MA East</v>
      </c>
      <c r="F176" s="62" t="str">
        <f>VLOOKUP($A176,'Project List'!$A:$I,5,FALSE)</f>
        <v>Investor Owned</v>
      </c>
      <c r="G176" s="62" t="str">
        <f>VLOOKUP($A176,'Project List'!$A:$I,6,FALSE)</f>
        <v>BAPS Sharon Solar, LLC</v>
      </c>
      <c r="H176" s="64" t="s">
        <v>4100</v>
      </c>
      <c r="I176" s="64" t="s">
        <v>4100</v>
      </c>
      <c r="J176" s="100" t="s">
        <v>4100</v>
      </c>
      <c r="K176" s="100" t="s">
        <v>4100</v>
      </c>
      <c r="L176" s="65">
        <v>0.5</v>
      </c>
      <c r="M176" s="71" t="s">
        <v>4247</v>
      </c>
      <c r="N176" s="67">
        <f>VLOOKUP($A176,'Project List'!$A:$I,7,FALSE)</f>
        <v>0.25</v>
      </c>
      <c r="O176" s="67">
        <f>VLOOKUP($A176,'Project List'!$A:$I,8,FALSE)</f>
        <v>250</v>
      </c>
      <c r="P176" s="68">
        <f t="shared" si="6"/>
        <v>0.125</v>
      </c>
      <c r="Q176" s="69">
        <f>VLOOKUP($A176,'Project List'!$A:$I,9,FALSE)</f>
        <v>2023</v>
      </c>
      <c r="S176" s="62" t="s">
        <v>4248</v>
      </c>
    </row>
    <row r="177" spans="1:19">
      <c r="A177" s="63" t="s">
        <v>4259</v>
      </c>
      <c r="B177" s="63" t="s">
        <v>4259</v>
      </c>
      <c r="C177" s="62" t="str">
        <f>VLOOKUP($A177,'Project List'!$A:$I,2,FALSE)</f>
        <v>East Longmeadow</v>
      </c>
      <c r="D177" s="62" t="str">
        <f>VLOOKUP($A177,'Project List'!$A:$I,3,FALSE)</f>
        <v>MA</v>
      </c>
      <c r="E177" s="62" t="str">
        <f>VLOOKUP($A177,'Project List'!$A:$I,4,FALSE)</f>
        <v>National Grid (Massachusetts Electric)</v>
      </c>
      <c r="F177" s="62" t="str">
        <f>VLOOKUP($A177,'Project List'!$A:$I,5,FALSE)</f>
        <v>Investor Owned</v>
      </c>
      <c r="G177" s="62" t="str">
        <f>VLOOKUP($A177,'Project List'!$A:$I,6,FALSE)</f>
        <v>Phytoplankton East Longmeadow Solar, LLC</v>
      </c>
      <c r="H177" s="64" t="s">
        <v>4100</v>
      </c>
      <c r="I177" s="64" t="s">
        <v>4100</v>
      </c>
      <c r="J177" s="100" t="s">
        <v>4100</v>
      </c>
      <c r="K177" s="100" t="s">
        <v>4100</v>
      </c>
      <c r="L177" s="65">
        <v>0.5</v>
      </c>
      <c r="M177" s="71" t="s">
        <v>4247</v>
      </c>
      <c r="N177" s="67">
        <f>VLOOKUP($A177,'Project List'!$A:$I,7,FALSE)</f>
        <v>0.24</v>
      </c>
      <c r="O177" s="67">
        <f>VLOOKUP($A177,'Project List'!$A:$I,8,FALSE)</f>
        <v>240</v>
      </c>
      <c r="P177" s="68">
        <f t="shared" si="6"/>
        <v>0.12</v>
      </c>
      <c r="Q177" s="69">
        <f>VLOOKUP($A177,'Project List'!$A:$I,9,FALSE)</f>
        <v>2023</v>
      </c>
      <c r="S177" s="62" t="s">
        <v>4248</v>
      </c>
    </row>
    <row r="178" spans="1:19">
      <c r="A178" s="63" t="s">
        <v>4261</v>
      </c>
      <c r="B178" s="63" t="s">
        <v>4261</v>
      </c>
      <c r="C178" s="62" t="str">
        <f>VLOOKUP($A178,'Project List'!$A:$I,2,FALSE)</f>
        <v>Palmer</v>
      </c>
      <c r="D178" s="62" t="str">
        <f>VLOOKUP($A178,'Project List'!$A:$I,3,FALSE)</f>
        <v>MA</v>
      </c>
      <c r="E178" s="62" t="str">
        <f>VLOOKUP($A178,'Project List'!$A:$I,4,FALSE)</f>
        <v>National Grid (Massachusetts Electric)</v>
      </c>
      <c r="F178" s="62" t="str">
        <f>VLOOKUP($A178,'Project List'!$A:$I,5,FALSE)</f>
        <v>Investor Owned</v>
      </c>
      <c r="G178" s="62" t="str">
        <f>VLOOKUP($A178,'Project List'!$A:$I,6,FALSE)</f>
        <v>BWC Dumplin Brook, LLC</v>
      </c>
      <c r="H178" s="64" t="s">
        <v>4100</v>
      </c>
      <c r="I178" s="64" t="s">
        <v>4100</v>
      </c>
      <c r="J178" s="100" t="s">
        <v>4100</v>
      </c>
      <c r="K178" s="100" t="s">
        <v>4100</v>
      </c>
      <c r="L178" s="65">
        <v>0.5</v>
      </c>
      <c r="M178" s="71" t="s">
        <v>4247</v>
      </c>
      <c r="N178" s="67">
        <f>VLOOKUP($A178,'Project List'!$A:$I,7,FALSE)</f>
        <v>4.93</v>
      </c>
      <c r="O178" s="67">
        <f>VLOOKUP($A178,'Project List'!$A:$I,8,FALSE)</f>
        <v>4930</v>
      </c>
      <c r="P178" s="68">
        <f t="shared" si="6"/>
        <v>2.4649999999999999</v>
      </c>
      <c r="Q178" s="69">
        <f>VLOOKUP($A178,'Project List'!$A:$I,9,FALSE)</f>
        <v>2023</v>
      </c>
      <c r="S178" s="62" t="s">
        <v>4248</v>
      </c>
    </row>
    <row r="179" spans="1:19">
      <c r="A179" s="63" t="s">
        <v>4263</v>
      </c>
      <c r="B179" s="63" t="s">
        <v>4263</v>
      </c>
      <c r="C179" s="62" t="str">
        <f>VLOOKUP($A179,'Project List'!$A:$I,2,FALSE)</f>
        <v>Franklin</v>
      </c>
      <c r="D179" s="62" t="str">
        <f>VLOOKUP($A179,'Project List'!$A:$I,3,FALSE)</f>
        <v>MA</v>
      </c>
      <c r="E179" s="62" t="str">
        <f>VLOOKUP($A179,'Project List'!$A:$I,4,FALSE)</f>
        <v>National Grid (Massachusetts Electric)</v>
      </c>
      <c r="F179" s="62" t="str">
        <f>VLOOKUP($A179,'Project List'!$A:$I,5,FALSE)</f>
        <v>Investor Owned</v>
      </c>
      <c r="G179" s="62" t="str">
        <f>VLOOKUP($A179,'Project List'!$A:$I,6,FALSE)</f>
        <v>Phytoplankton Franklin Solar LLC</v>
      </c>
      <c r="H179" s="64" t="s">
        <v>4100</v>
      </c>
      <c r="I179" s="64" t="s">
        <v>4100</v>
      </c>
      <c r="J179" s="100" t="s">
        <v>4100</v>
      </c>
      <c r="K179" s="100" t="s">
        <v>4100</v>
      </c>
      <c r="L179" s="65">
        <v>0.5</v>
      </c>
      <c r="M179" s="71" t="s">
        <v>4247</v>
      </c>
      <c r="N179" s="67">
        <f>VLOOKUP($A179,'Project List'!$A:$I,7,FALSE)</f>
        <v>0.24</v>
      </c>
      <c r="O179" s="67">
        <f>VLOOKUP($A179,'Project List'!$A:$I,8,FALSE)</f>
        <v>240</v>
      </c>
      <c r="P179" s="68">
        <f t="shared" si="6"/>
        <v>0.12</v>
      </c>
      <c r="Q179" s="69">
        <f>VLOOKUP($A179,'Project List'!$A:$I,9,FALSE)</f>
        <v>2023</v>
      </c>
      <c r="S179" s="62" t="s">
        <v>4248</v>
      </c>
    </row>
    <row r="180" spans="1:19">
      <c r="A180" s="85"/>
      <c r="B180" s="62" t="s">
        <v>4257</v>
      </c>
      <c r="C180" s="71" t="s">
        <v>1935</v>
      </c>
      <c r="D180" s="71" t="s">
        <v>298</v>
      </c>
      <c r="E180" s="62" t="s">
        <v>229</v>
      </c>
      <c r="F180" s="62" t="s">
        <v>330</v>
      </c>
      <c r="G180" s="62" t="s">
        <v>4258</v>
      </c>
      <c r="H180" s="64" t="s">
        <v>4100</v>
      </c>
      <c r="I180" s="64" t="s">
        <v>4100</v>
      </c>
      <c r="J180" s="100" t="s">
        <v>4100</v>
      </c>
      <c r="K180" s="100" t="s">
        <v>4100</v>
      </c>
      <c r="L180" s="65">
        <v>0.5</v>
      </c>
      <c r="M180" s="71" t="s">
        <v>4247</v>
      </c>
      <c r="N180" s="72">
        <f t="shared" ref="N180:N211" si="7">O180/1000</f>
        <v>0.24</v>
      </c>
      <c r="O180" s="72">
        <v>240</v>
      </c>
      <c r="P180" s="68">
        <f t="shared" si="6"/>
        <v>0.12</v>
      </c>
      <c r="Q180" s="69" t="s">
        <v>4199</v>
      </c>
      <c r="S180" s="62" t="s">
        <v>4248</v>
      </c>
    </row>
    <row r="181" spans="1:19">
      <c r="A181" s="85"/>
      <c r="B181" s="62" t="s">
        <v>4265</v>
      </c>
      <c r="C181" s="71" t="s">
        <v>1211</v>
      </c>
      <c r="D181" s="71" t="s">
        <v>298</v>
      </c>
      <c r="E181" s="62" t="s">
        <v>229</v>
      </c>
      <c r="F181" s="62" t="s">
        <v>330</v>
      </c>
      <c r="G181" s="62" t="s">
        <v>4266</v>
      </c>
      <c r="H181" s="64" t="s">
        <v>4100</v>
      </c>
      <c r="I181" s="64" t="s">
        <v>4100</v>
      </c>
      <c r="J181" s="100" t="s">
        <v>4100</v>
      </c>
      <c r="K181" s="100" t="s">
        <v>4100</v>
      </c>
      <c r="L181" s="65">
        <v>0.5</v>
      </c>
      <c r="M181" s="71" t="s">
        <v>4247</v>
      </c>
      <c r="N181" s="72">
        <f t="shared" si="7"/>
        <v>0.125</v>
      </c>
      <c r="O181" s="72">
        <v>125</v>
      </c>
      <c r="P181" s="68">
        <f t="shared" si="6"/>
        <v>6.25E-2</v>
      </c>
      <c r="Q181" s="69" t="s">
        <v>4199</v>
      </c>
      <c r="S181" s="62" t="s">
        <v>4248</v>
      </c>
    </row>
    <row r="182" spans="1:19">
      <c r="A182" s="85"/>
      <c r="B182" s="62" t="s">
        <v>4267</v>
      </c>
      <c r="C182" s="71" t="s">
        <v>1758</v>
      </c>
      <c r="D182" s="71" t="s">
        <v>298</v>
      </c>
      <c r="E182" s="62" t="s">
        <v>229</v>
      </c>
      <c r="F182" s="62" t="s">
        <v>330</v>
      </c>
      <c r="G182" s="62" t="s">
        <v>3300</v>
      </c>
      <c r="H182" s="64" t="s">
        <v>4100</v>
      </c>
      <c r="I182" s="64" t="s">
        <v>4100</v>
      </c>
      <c r="J182" s="100" t="s">
        <v>4100</v>
      </c>
      <c r="K182" s="100" t="s">
        <v>4100</v>
      </c>
      <c r="L182" s="65">
        <v>0.5</v>
      </c>
      <c r="M182" s="71" t="s">
        <v>4247</v>
      </c>
      <c r="N182" s="72">
        <f t="shared" si="7"/>
        <v>1</v>
      </c>
      <c r="O182" s="72">
        <v>1000</v>
      </c>
      <c r="P182" s="68">
        <f t="shared" si="6"/>
        <v>0.5</v>
      </c>
      <c r="Q182" s="69" t="s">
        <v>4199</v>
      </c>
      <c r="S182" s="62" t="s">
        <v>4248</v>
      </c>
    </row>
    <row r="183" spans="1:19">
      <c r="A183" s="85"/>
      <c r="B183" s="62" t="s">
        <v>4268</v>
      </c>
      <c r="C183" s="71" t="s">
        <v>1758</v>
      </c>
      <c r="D183" s="71" t="s">
        <v>298</v>
      </c>
      <c r="E183" s="62" t="s">
        <v>229</v>
      </c>
      <c r="F183" s="62" t="s">
        <v>330</v>
      </c>
      <c r="G183" s="62" t="s">
        <v>3300</v>
      </c>
      <c r="H183" s="64" t="s">
        <v>4100</v>
      </c>
      <c r="I183" s="64" t="s">
        <v>4100</v>
      </c>
      <c r="J183" s="100" t="s">
        <v>4100</v>
      </c>
      <c r="K183" s="100" t="s">
        <v>4100</v>
      </c>
      <c r="L183" s="65">
        <v>0.5</v>
      </c>
      <c r="M183" s="71" t="s">
        <v>4247</v>
      </c>
      <c r="N183" s="72">
        <f t="shared" si="7"/>
        <v>1</v>
      </c>
      <c r="O183" s="72">
        <v>1000</v>
      </c>
      <c r="P183" s="68">
        <f t="shared" si="6"/>
        <v>0.5</v>
      </c>
      <c r="Q183" s="69" t="s">
        <v>4199</v>
      </c>
      <c r="S183" s="62" t="s">
        <v>4248</v>
      </c>
    </row>
    <row r="184" spans="1:19">
      <c r="A184" s="85"/>
      <c r="B184" s="62" t="s">
        <v>4269</v>
      </c>
      <c r="C184" s="71" t="s">
        <v>2666</v>
      </c>
      <c r="D184" s="71" t="s">
        <v>298</v>
      </c>
      <c r="E184" s="62" t="s">
        <v>229</v>
      </c>
      <c r="F184" s="62" t="s">
        <v>330</v>
      </c>
      <c r="G184" s="62" t="s">
        <v>4270</v>
      </c>
      <c r="H184" s="64" t="s">
        <v>4100</v>
      </c>
      <c r="I184" s="64" t="s">
        <v>4100</v>
      </c>
      <c r="J184" s="100" t="s">
        <v>4100</v>
      </c>
      <c r="K184" s="100" t="s">
        <v>4100</v>
      </c>
      <c r="L184" s="65">
        <v>0.5</v>
      </c>
      <c r="M184" s="71" t="s">
        <v>4247</v>
      </c>
      <c r="N184" s="72">
        <f t="shared" si="7"/>
        <v>0.186</v>
      </c>
      <c r="O184" s="72">
        <v>186</v>
      </c>
      <c r="P184" s="68">
        <f t="shared" si="6"/>
        <v>9.2999999999999999E-2</v>
      </c>
      <c r="Q184" s="69" t="s">
        <v>4199</v>
      </c>
      <c r="S184" s="62" t="s">
        <v>4248</v>
      </c>
    </row>
    <row r="185" spans="1:19">
      <c r="A185" s="85"/>
      <c r="B185" s="62" t="s">
        <v>4271</v>
      </c>
      <c r="C185" s="71" t="s">
        <v>1975</v>
      </c>
      <c r="D185" s="71" t="s">
        <v>298</v>
      </c>
      <c r="E185" s="62" t="s">
        <v>229</v>
      </c>
      <c r="F185" s="62" t="s">
        <v>330</v>
      </c>
      <c r="G185" s="62" t="s">
        <v>4272</v>
      </c>
      <c r="H185" s="64" t="s">
        <v>4100</v>
      </c>
      <c r="I185" s="64" t="s">
        <v>4100</v>
      </c>
      <c r="J185" s="100" t="s">
        <v>4100</v>
      </c>
      <c r="K185" s="100" t="s">
        <v>4100</v>
      </c>
      <c r="L185" s="65">
        <v>0.5</v>
      </c>
      <c r="M185" s="71" t="s">
        <v>4247</v>
      </c>
      <c r="N185" s="72">
        <f t="shared" si="7"/>
        <v>0.499</v>
      </c>
      <c r="O185" s="72">
        <v>499</v>
      </c>
      <c r="P185" s="68">
        <f t="shared" si="6"/>
        <v>0.2495</v>
      </c>
      <c r="Q185" s="69" t="s">
        <v>4199</v>
      </c>
      <c r="S185" s="62" t="s">
        <v>4248</v>
      </c>
    </row>
    <row r="186" spans="1:19">
      <c r="A186" s="85"/>
      <c r="B186" s="62" t="s">
        <v>4273</v>
      </c>
      <c r="C186" s="71" t="s">
        <v>1975</v>
      </c>
      <c r="D186" s="71" t="s">
        <v>298</v>
      </c>
      <c r="E186" s="62" t="s">
        <v>229</v>
      </c>
      <c r="F186" s="62" t="s">
        <v>330</v>
      </c>
      <c r="G186" s="62" t="s">
        <v>4274</v>
      </c>
      <c r="H186" s="64" t="s">
        <v>4100</v>
      </c>
      <c r="I186" s="64" t="s">
        <v>4100</v>
      </c>
      <c r="J186" s="100" t="s">
        <v>4100</v>
      </c>
      <c r="K186" s="100" t="s">
        <v>4100</v>
      </c>
      <c r="L186" s="65">
        <v>0.5</v>
      </c>
      <c r="M186" s="71" t="s">
        <v>4247</v>
      </c>
      <c r="N186" s="72">
        <f t="shared" si="7"/>
        <v>0.2495</v>
      </c>
      <c r="O186" s="72">
        <v>249.5</v>
      </c>
      <c r="P186" s="68">
        <f t="shared" si="6"/>
        <v>0.12475</v>
      </c>
      <c r="Q186" s="69" t="s">
        <v>4199</v>
      </c>
      <c r="S186" s="62" t="s">
        <v>4248</v>
      </c>
    </row>
    <row r="187" spans="1:19">
      <c r="A187" s="85"/>
      <c r="B187" s="62" t="s">
        <v>4275</v>
      </c>
      <c r="C187" s="71" t="s">
        <v>1975</v>
      </c>
      <c r="D187" s="71" t="s">
        <v>298</v>
      </c>
      <c r="E187" s="62" t="s">
        <v>229</v>
      </c>
      <c r="F187" s="62" t="s">
        <v>330</v>
      </c>
      <c r="G187" s="62" t="s">
        <v>4274</v>
      </c>
      <c r="H187" s="64" t="s">
        <v>4100</v>
      </c>
      <c r="I187" s="64" t="s">
        <v>4100</v>
      </c>
      <c r="J187" s="100" t="s">
        <v>4100</v>
      </c>
      <c r="K187" s="100" t="s">
        <v>4100</v>
      </c>
      <c r="L187" s="65">
        <v>0.5</v>
      </c>
      <c r="M187" s="71" t="s">
        <v>4247</v>
      </c>
      <c r="N187" s="72">
        <f t="shared" si="7"/>
        <v>0.2495</v>
      </c>
      <c r="O187" s="72">
        <v>249.5</v>
      </c>
      <c r="P187" s="68">
        <f t="shared" si="6"/>
        <v>0.12475</v>
      </c>
      <c r="Q187" s="69" t="s">
        <v>4199</v>
      </c>
      <c r="S187" s="62" t="s">
        <v>4248</v>
      </c>
    </row>
    <row r="188" spans="1:19">
      <c r="A188" s="85"/>
      <c r="B188" s="62" t="s">
        <v>4276</v>
      </c>
      <c r="C188" s="71" t="s">
        <v>3762</v>
      </c>
      <c r="D188" s="71" t="s">
        <v>298</v>
      </c>
      <c r="E188" s="62" t="s">
        <v>229</v>
      </c>
      <c r="F188" s="62" t="s">
        <v>330</v>
      </c>
      <c r="G188" s="62" t="s">
        <v>4277</v>
      </c>
      <c r="H188" s="64" t="s">
        <v>4100</v>
      </c>
      <c r="I188" s="64" t="s">
        <v>4100</v>
      </c>
      <c r="J188" s="100" t="s">
        <v>4100</v>
      </c>
      <c r="K188" s="100" t="s">
        <v>4100</v>
      </c>
      <c r="L188" s="65">
        <v>0.5</v>
      </c>
      <c r="M188" s="71" t="s">
        <v>4247</v>
      </c>
      <c r="N188" s="72">
        <f t="shared" si="7"/>
        <v>4.9989999999999997</v>
      </c>
      <c r="O188" s="72">
        <v>4999</v>
      </c>
      <c r="P188" s="68">
        <f t="shared" si="6"/>
        <v>2.4994999999999998</v>
      </c>
      <c r="Q188" s="69" t="s">
        <v>4199</v>
      </c>
      <c r="S188" s="62" t="s">
        <v>4248</v>
      </c>
    </row>
    <row r="189" spans="1:19">
      <c r="A189" s="85"/>
      <c r="B189" s="62" t="s">
        <v>4278</v>
      </c>
      <c r="C189" s="71" t="s">
        <v>615</v>
      </c>
      <c r="D189" s="71" t="s">
        <v>298</v>
      </c>
      <c r="E189" s="62" t="s">
        <v>229</v>
      </c>
      <c r="F189" s="62" t="s">
        <v>330</v>
      </c>
      <c r="G189" s="62" t="s">
        <v>4279</v>
      </c>
      <c r="H189" s="64" t="s">
        <v>4100</v>
      </c>
      <c r="I189" s="64" t="s">
        <v>4100</v>
      </c>
      <c r="J189" s="100" t="s">
        <v>4100</v>
      </c>
      <c r="K189" s="100" t="s">
        <v>4100</v>
      </c>
      <c r="L189" s="65">
        <v>0.5</v>
      </c>
      <c r="M189" s="71" t="s">
        <v>4247</v>
      </c>
      <c r="N189" s="72">
        <f t="shared" si="7"/>
        <v>0.5</v>
      </c>
      <c r="O189" s="72">
        <v>500</v>
      </c>
      <c r="P189" s="68">
        <f t="shared" si="6"/>
        <v>0.25</v>
      </c>
      <c r="Q189" s="69" t="s">
        <v>4199</v>
      </c>
      <c r="S189" s="62" t="s">
        <v>4248</v>
      </c>
    </row>
    <row r="190" spans="1:19">
      <c r="A190" s="85"/>
      <c r="B190" s="62" t="s">
        <v>4280</v>
      </c>
      <c r="C190" s="71" t="s">
        <v>4281</v>
      </c>
      <c r="D190" s="71" t="s">
        <v>298</v>
      </c>
      <c r="E190" s="62" t="s">
        <v>229</v>
      </c>
      <c r="F190" s="62" t="s">
        <v>330</v>
      </c>
      <c r="G190" s="62" t="s">
        <v>4282</v>
      </c>
      <c r="H190" s="64" t="s">
        <v>4100</v>
      </c>
      <c r="I190" s="64" t="s">
        <v>4100</v>
      </c>
      <c r="J190" s="100" t="s">
        <v>4100</v>
      </c>
      <c r="K190" s="100" t="s">
        <v>4100</v>
      </c>
      <c r="L190" s="65">
        <v>0.5</v>
      </c>
      <c r="M190" s="71" t="s">
        <v>4247</v>
      </c>
      <c r="N190" s="72">
        <f t="shared" si="7"/>
        <v>0.75</v>
      </c>
      <c r="O190" s="72">
        <v>750</v>
      </c>
      <c r="P190" s="68">
        <f t="shared" si="6"/>
        <v>0.375</v>
      </c>
      <c r="Q190" s="69" t="s">
        <v>4199</v>
      </c>
      <c r="S190" s="62" t="s">
        <v>4248</v>
      </c>
    </row>
    <row r="191" spans="1:19">
      <c r="A191" s="85"/>
      <c r="B191" s="62" t="s">
        <v>4283</v>
      </c>
      <c r="C191" s="71" t="s">
        <v>1975</v>
      </c>
      <c r="D191" s="71" t="s">
        <v>298</v>
      </c>
      <c r="E191" s="62" t="s">
        <v>229</v>
      </c>
      <c r="F191" s="62" t="s">
        <v>330</v>
      </c>
      <c r="G191" s="62" t="s">
        <v>4284</v>
      </c>
      <c r="H191" s="64" t="s">
        <v>4100</v>
      </c>
      <c r="I191" s="64" t="s">
        <v>4100</v>
      </c>
      <c r="J191" s="100" t="s">
        <v>4100</v>
      </c>
      <c r="K191" s="100" t="s">
        <v>4100</v>
      </c>
      <c r="L191" s="65">
        <v>0.5</v>
      </c>
      <c r="M191" s="71" t="s">
        <v>4247</v>
      </c>
      <c r="N191" s="72">
        <f t="shared" si="7"/>
        <v>0.999</v>
      </c>
      <c r="O191" s="72">
        <v>999</v>
      </c>
      <c r="P191" s="68">
        <f t="shared" si="6"/>
        <v>0.4995</v>
      </c>
      <c r="Q191" s="69" t="s">
        <v>4199</v>
      </c>
      <c r="S191" s="62" t="s">
        <v>4248</v>
      </c>
    </row>
    <row r="192" spans="1:19">
      <c r="A192" s="85"/>
      <c r="B192" s="62" t="s">
        <v>4285</v>
      </c>
      <c r="C192" s="71" t="s">
        <v>573</v>
      </c>
      <c r="D192" s="71" t="s">
        <v>298</v>
      </c>
      <c r="E192" s="62" t="s">
        <v>229</v>
      </c>
      <c r="F192" s="62" t="s">
        <v>330</v>
      </c>
      <c r="G192" s="62" t="s">
        <v>4284</v>
      </c>
      <c r="H192" s="64" t="s">
        <v>4100</v>
      </c>
      <c r="I192" s="64" t="s">
        <v>4100</v>
      </c>
      <c r="J192" s="100" t="s">
        <v>4100</v>
      </c>
      <c r="K192" s="100" t="s">
        <v>4100</v>
      </c>
      <c r="L192" s="65">
        <v>0.5</v>
      </c>
      <c r="M192" s="71" t="s">
        <v>4247</v>
      </c>
      <c r="N192" s="72">
        <f t="shared" si="7"/>
        <v>0.5</v>
      </c>
      <c r="O192" s="72">
        <v>500</v>
      </c>
      <c r="P192" s="68">
        <f t="shared" si="6"/>
        <v>0.25</v>
      </c>
      <c r="Q192" s="69" t="s">
        <v>4199</v>
      </c>
      <c r="S192" s="62" t="s">
        <v>4248</v>
      </c>
    </row>
    <row r="193" spans="1:19">
      <c r="A193" s="85"/>
      <c r="B193" s="62" t="s">
        <v>4286</v>
      </c>
      <c r="C193" s="71" t="s">
        <v>1758</v>
      </c>
      <c r="D193" s="71" t="s">
        <v>298</v>
      </c>
      <c r="E193" s="62" t="s">
        <v>229</v>
      </c>
      <c r="F193" s="62" t="s">
        <v>330</v>
      </c>
      <c r="G193" s="62" t="s">
        <v>4287</v>
      </c>
      <c r="H193" s="64" t="s">
        <v>4100</v>
      </c>
      <c r="I193" s="64" t="s">
        <v>4100</v>
      </c>
      <c r="J193" s="100" t="s">
        <v>4100</v>
      </c>
      <c r="K193" s="100" t="s">
        <v>4100</v>
      </c>
      <c r="L193" s="65">
        <v>0.5</v>
      </c>
      <c r="M193" s="71" t="s">
        <v>4247</v>
      </c>
      <c r="N193" s="72">
        <f t="shared" si="7"/>
        <v>4</v>
      </c>
      <c r="O193" s="72">
        <v>4000</v>
      </c>
      <c r="P193" s="68">
        <f t="shared" si="6"/>
        <v>2</v>
      </c>
      <c r="Q193" s="69" t="s">
        <v>4199</v>
      </c>
      <c r="S193" s="62" t="s">
        <v>4248</v>
      </c>
    </row>
    <row r="194" spans="1:19">
      <c r="A194" s="85"/>
      <c r="B194" s="62" t="s">
        <v>4288</v>
      </c>
      <c r="C194" s="71" t="s">
        <v>1758</v>
      </c>
      <c r="D194" s="71" t="s">
        <v>298</v>
      </c>
      <c r="E194" s="62" t="s">
        <v>229</v>
      </c>
      <c r="F194" s="62" t="s">
        <v>330</v>
      </c>
      <c r="G194" s="62" t="s">
        <v>4289</v>
      </c>
      <c r="H194" s="64" t="s">
        <v>4100</v>
      </c>
      <c r="I194" s="64" t="s">
        <v>4100</v>
      </c>
      <c r="J194" s="100" t="s">
        <v>4100</v>
      </c>
      <c r="K194" s="100" t="s">
        <v>4100</v>
      </c>
      <c r="L194" s="65">
        <v>0.5</v>
      </c>
      <c r="M194" s="71" t="s">
        <v>4247</v>
      </c>
      <c r="N194" s="72">
        <f t="shared" si="7"/>
        <v>1</v>
      </c>
      <c r="O194" s="72">
        <v>1000</v>
      </c>
      <c r="P194" s="68">
        <f t="shared" ref="P194:P257" si="8">N194*L194</f>
        <v>0.5</v>
      </c>
      <c r="Q194" s="69" t="s">
        <v>4199</v>
      </c>
      <c r="S194" s="62" t="s">
        <v>4248</v>
      </c>
    </row>
    <row r="195" spans="1:19">
      <c r="A195" s="85"/>
      <c r="B195" s="62" t="s">
        <v>4290</v>
      </c>
      <c r="C195" s="71" t="s">
        <v>4291</v>
      </c>
      <c r="D195" s="71" t="s">
        <v>298</v>
      </c>
      <c r="E195" s="62" t="s">
        <v>229</v>
      </c>
      <c r="F195" s="62" t="s">
        <v>330</v>
      </c>
      <c r="G195" s="62" t="s">
        <v>4292</v>
      </c>
      <c r="H195" s="64" t="s">
        <v>4100</v>
      </c>
      <c r="I195" s="64" t="s">
        <v>4100</v>
      </c>
      <c r="J195" s="100" t="s">
        <v>4100</v>
      </c>
      <c r="K195" s="100" t="s">
        <v>4100</v>
      </c>
      <c r="L195" s="65">
        <v>0.5</v>
      </c>
      <c r="M195" s="71" t="s">
        <v>4247</v>
      </c>
      <c r="N195" s="72">
        <f t="shared" si="7"/>
        <v>0.999</v>
      </c>
      <c r="O195" s="72">
        <v>999</v>
      </c>
      <c r="P195" s="68">
        <f t="shared" si="8"/>
        <v>0.4995</v>
      </c>
      <c r="Q195" s="69" t="s">
        <v>4199</v>
      </c>
      <c r="S195" s="62" t="s">
        <v>4248</v>
      </c>
    </row>
    <row r="196" spans="1:19">
      <c r="A196" s="85"/>
      <c r="B196" s="62" t="s">
        <v>4293</v>
      </c>
      <c r="C196" s="71" t="s">
        <v>432</v>
      </c>
      <c r="D196" s="71" t="s">
        <v>298</v>
      </c>
      <c r="E196" s="62" t="s">
        <v>229</v>
      </c>
      <c r="F196" s="62" t="s">
        <v>330</v>
      </c>
      <c r="G196" s="62" t="s">
        <v>4294</v>
      </c>
      <c r="H196" s="64" t="s">
        <v>4100</v>
      </c>
      <c r="I196" s="64" t="s">
        <v>4100</v>
      </c>
      <c r="J196" s="100" t="s">
        <v>4100</v>
      </c>
      <c r="K196" s="100" t="s">
        <v>4100</v>
      </c>
      <c r="L196" s="65">
        <v>0.5</v>
      </c>
      <c r="M196" s="71" t="s">
        <v>4247</v>
      </c>
      <c r="N196" s="72">
        <f t="shared" si="7"/>
        <v>4</v>
      </c>
      <c r="O196" s="72">
        <v>4000</v>
      </c>
      <c r="P196" s="68">
        <f t="shared" si="8"/>
        <v>2</v>
      </c>
      <c r="Q196" s="69" t="s">
        <v>4199</v>
      </c>
      <c r="S196" s="62" t="s">
        <v>4248</v>
      </c>
    </row>
    <row r="197" spans="1:19">
      <c r="A197" s="85"/>
      <c r="B197" s="62" t="s">
        <v>4295</v>
      </c>
      <c r="C197" s="71" t="s">
        <v>432</v>
      </c>
      <c r="D197" s="71" t="s">
        <v>298</v>
      </c>
      <c r="E197" s="62" t="s">
        <v>229</v>
      </c>
      <c r="F197" s="62" t="s">
        <v>330</v>
      </c>
      <c r="G197" s="62" t="s">
        <v>4296</v>
      </c>
      <c r="H197" s="64" t="s">
        <v>4100</v>
      </c>
      <c r="I197" s="64" t="s">
        <v>4100</v>
      </c>
      <c r="J197" s="100" t="s">
        <v>4100</v>
      </c>
      <c r="K197" s="100" t="s">
        <v>4100</v>
      </c>
      <c r="L197" s="65">
        <v>0.5</v>
      </c>
      <c r="M197" s="71" t="s">
        <v>4247</v>
      </c>
      <c r="N197" s="72">
        <f t="shared" si="7"/>
        <v>4.95</v>
      </c>
      <c r="O197" s="72">
        <v>4950</v>
      </c>
      <c r="P197" s="68">
        <f t="shared" si="8"/>
        <v>2.4750000000000001</v>
      </c>
      <c r="Q197" s="69" t="s">
        <v>4199</v>
      </c>
      <c r="S197" s="62" t="s">
        <v>4248</v>
      </c>
    </row>
    <row r="198" spans="1:19">
      <c r="A198" s="85"/>
      <c r="B198" s="62" t="s">
        <v>4297</v>
      </c>
      <c r="C198" s="71" t="s">
        <v>573</v>
      </c>
      <c r="D198" s="71" t="s">
        <v>298</v>
      </c>
      <c r="E198" s="62" t="s">
        <v>229</v>
      </c>
      <c r="F198" s="62" t="s">
        <v>330</v>
      </c>
      <c r="G198" s="62" t="s">
        <v>4298</v>
      </c>
      <c r="H198" s="64" t="s">
        <v>4100</v>
      </c>
      <c r="I198" s="64" t="s">
        <v>4100</v>
      </c>
      <c r="J198" s="100" t="s">
        <v>4100</v>
      </c>
      <c r="K198" s="100" t="s">
        <v>4100</v>
      </c>
      <c r="L198" s="65">
        <v>0.5</v>
      </c>
      <c r="M198" s="71" t="s">
        <v>4247</v>
      </c>
      <c r="N198" s="72">
        <f t="shared" si="7"/>
        <v>4.9989999999999997</v>
      </c>
      <c r="O198" s="72">
        <v>4999</v>
      </c>
      <c r="P198" s="68">
        <f t="shared" si="8"/>
        <v>2.4994999999999998</v>
      </c>
      <c r="Q198" s="69" t="s">
        <v>4199</v>
      </c>
      <c r="S198" s="62" t="s">
        <v>4248</v>
      </c>
    </row>
    <row r="199" spans="1:19">
      <c r="A199" s="85"/>
      <c r="B199" s="62" t="s">
        <v>4299</v>
      </c>
      <c r="C199" s="71" t="s">
        <v>562</v>
      </c>
      <c r="D199" s="71" t="s">
        <v>298</v>
      </c>
      <c r="E199" s="62" t="s">
        <v>229</v>
      </c>
      <c r="F199" s="62" t="s">
        <v>330</v>
      </c>
      <c r="G199" s="62" t="s">
        <v>4300</v>
      </c>
      <c r="H199" s="64" t="s">
        <v>4100</v>
      </c>
      <c r="I199" s="64" t="s">
        <v>4100</v>
      </c>
      <c r="J199" s="100" t="s">
        <v>4100</v>
      </c>
      <c r="K199" s="100" t="s">
        <v>4100</v>
      </c>
      <c r="L199" s="65">
        <v>0.5</v>
      </c>
      <c r="M199" s="71" t="s">
        <v>4247</v>
      </c>
      <c r="N199" s="72">
        <f t="shared" si="7"/>
        <v>4.9800000000000004</v>
      </c>
      <c r="O199" s="72">
        <v>4980</v>
      </c>
      <c r="P199" s="68">
        <f t="shared" si="8"/>
        <v>2.4900000000000002</v>
      </c>
      <c r="Q199" s="69" t="s">
        <v>4199</v>
      </c>
      <c r="S199" s="62" t="s">
        <v>4248</v>
      </c>
    </row>
    <row r="200" spans="1:19">
      <c r="A200" s="85"/>
      <c r="B200" s="62" t="s">
        <v>4301</v>
      </c>
      <c r="C200" s="71" t="s">
        <v>1758</v>
      </c>
      <c r="D200" s="71" t="s">
        <v>298</v>
      </c>
      <c r="E200" s="62" t="s">
        <v>229</v>
      </c>
      <c r="F200" s="62" t="s">
        <v>330</v>
      </c>
      <c r="G200" s="62" t="s">
        <v>4302</v>
      </c>
      <c r="H200" s="64" t="s">
        <v>4100</v>
      </c>
      <c r="I200" s="64" t="s">
        <v>4100</v>
      </c>
      <c r="J200" s="100" t="s">
        <v>4100</v>
      </c>
      <c r="K200" s="100" t="s">
        <v>4100</v>
      </c>
      <c r="L200" s="65">
        <v>0.5</v>
      </c>
      <c r="M200" s="71" t="s">
        <v>4247</v>
      </c>
      <c r="N200" s="72">
        <f t="shared" si="7"/>
        <v>4.9800000000000004</v>
      </c>
      <c r="O200" s="72">
        <v>4980</v>
      </c>
      <c r="P200" s="68">
        <f t="shared" si="8"/>
        <v>2.4900000000000002</v>
      </c>
      <c r="Q200" s="69" t="s">
        <v>4199</v>
      </c>
      <c r="S200" s="62" t="s">
        <v>4248</v>
      </c>
    </row>
    <row r="201" spans="1:19">
      <c r="A201" s="85"/>
      <c r="B201" s="62" t="s">
        <v>4303</v>
      </c>
      <c r="C201" s="71" t="s">
        <v>432</v>
      </c>
      <c r="D201" s="71" t="s">
        <v>298</v>
      </c>
      <c r="E201" s="62" t="s">
        <v>229</v>
      </c>
      <c r="F201" s="62" t="s">
        <v>330</v>
      </c>
      <c r="G201" s="62" t="s">
        <v>4304</v>
      </c>
      <c r="H201" s="64" t="s">
        <v>4100</v>
      </c>
      <c r="I201" s="64" t="s">
        <v>4100</v>
      </c>
      <c r="J201" s="100" t="s">
        <v>4100</v>
      </c>
      <c r="K201" s="100" t="s">
        <v>4100</v>
      </c>
      <c r="L201" s="65">
        <v>0.5</v>
      </c>
      <c r="M201" s="71" t="s">
        <v>4247</v>
      </c>
      <c r="N201" s="72">
        <f t="shared" si="7"/>
        <v>3.25</v>
      </c>
      <c r="O201" s="72">
        <v>3250</v>
      </c>
      <c r="P201" s="68">
        <f t="shared" si="8"/>
        <v>1.625</v>
      </c>
      <c r="Q201" s="69" t="s">
        <v>4199</v>
      </c>
      <c r="S201" s="62" t="s">
        <v>4248</v>
      </c>
    </row>
    <row r="202" spans="1:19">
      <c r="A202" s="85"/>
      <c r="B202" s="62" t="s">
        <v>4305</v>
      </c>
      <c r="C202" s="71" t="s">
        <v>543</v>
      </c>
      <c r="D202" s="71" t="s">
        <v>298</v>
      </c>
      <c r="E202" s="62" t="s">
        <v>229</v>
      </c>
      <c r="F202" s="62" t="s">
        <v>330</v>
      </c>
      <c r="G202" s="62" t="s">
        <v>4306</v>
      </c>
      <c r="H202" s="64" t="s">
        <v>4100</v>
      </c>
      <c r="I202" s="64" t="s">
        <v>4100</v>
      </c>
      <c r="J202" s="100" t="s">
        <v>4100</v>
      </c>
      <c r="K202" s="100" t="s">
        <v>4100</v>
      </c>
      <c r="L202" s="65">
        <v>0.5</v>
      </c>
      <c r="M202" s="71" t="s">
        <v>4247</v>
      </c>
      <c r="N202" s="72">
        <f t="shared" si="7"/>
        <v>0.14930000000000002</v>
      </c>
      <c r="O202" s="72">
        <v>149.30000000000001</v>
      </c>
      <c r="P202" s="68">
        <f t="shared" si="8"/>
        <v>7.4650000000000008E-2</v>
      </c>
      <c r="Q202" s="69" t="s">
        <v>4199</v>
      </c>
      <c r="S202" s="62" t="s">
        <v>4248</v>
      </c>
    </row>
    <row r="203" spans="1:19">
      <c r="A203" s="85"/>
      <c r="B203" s="62" t="s">
        <v>4307</v>
      </c>
      <c r="C203" s="71" t="s">
        <v>4308</v>
      </c>
      <c r="D203" s="71" t="s">
        <v>298</v>
      </c>
      <c r="E203" s="62" t="s">
        <v>229</v>
      </c>
      <c r="F203" s="62" t="s">
        <v>330</v>
      </c>
      <c r="G203" s="62" t="s">
        <v>4309</v>
      </c>
      <c r="H203" s="64" t="s">
        <v>4100</v>
      </c>
      <c r="I203" s="64" t="s">
        <v>4100</v>
      </c>
      <c r="J203" s="100" t="s">
        <v>4100</v>
      </c>
      <c r="K203" s="100" t="s">
        <v>4100</v>
      </c>
      <c r="L203" s="65">
        <v>0.5</v>
      </c>
      <c r="M203" s="71" t="s">
        <v>4247</v>
      </c>
      <c r="N203" s="72">
        <f t="shared" si="7"/>
        <v>0.249</v>
      </c>
      <c r="O203" s="72">
        <v>249</v>
      </c>
      <c r="P203" s="68">
        <f t="shared" si="8"/>
        <v>0.1245</v>
      </c>
      <c r="Q203" s="69" t="s">
        <v>4199</v>
      </c>
      <c r="S203" s="62" t="s">
        <v>4248</v>
      </c>
    </row>
    <row r="204" spans="1:19">
      <c r="A204" s="85"/>
      <c r="B204" s="62" t="s">
        <v>4310</v>
      </c>
      <c r="C204" s="71" t="s">
        <v>2053</v>
      </c>
      <c r="D204" s="71" t="s">
        <v>298</v>
      </c>
      <c r="E204" s="62" t="s">
        <v>229</v>
      </c>
      <c r="F204" s="62" t="s">
        <v>330</v>
      </c>
      <c r="G204" s="62" t="s">
        <v>4311</v>
      </c>
      <c r="H204" s="64" t="s">
        <v>4100</v>
      </c>
      <c r="I204" s="64" t="s">
        <v>4100</v>
      </c>
      <c r="J204" s="100" t="s">
        <v>4100</v>
      </c>
      <c r="K204" s="100" t="s">
        <v>4100</v>
      </c>
      <c r="L204" s="65">
        <v>0.5</v>
      </c>
      <c r="M204" s="71" t="s">
        <v>4247</v>
      </c>
      <c r="N204" s="72">
        <f t="shared" si="7"/>
        <v>0.499</v>
      </c>
      <c r="O204" s="72">
        <v>499</v>
      </c>
      <c r="P204" s="68">
        <f t="shared" si="8"/>
        <v>0.2495</v>
      </c>
      <c r="Q204" s="69" t="s">
        <v>4199</v>
      </c>
      <c r="S204" s="62" t="s">
        <v>4248</v>
      </c>
    </row>
    <row r="205" spans="1:19">
      <c r="A205" s="85"/>
      <c r="B205" s="62" t="s">
        <v>4312</v>
      </c>
      <c r="C205" s="71" t="s">
        <v>603</v>
      </c>
      <c r="D205" s="71" t="s">
        <v>298</v>
      </c>
      <c r="E205" s="62" t="s">
        <v>229</v>
      </c>
      <c r="F205" s="62" t="s">
        <v>330</v>
      </c>
      <c r="G205" s="62" t="s">
        <v>4313</v>
      </c>
      <c r="H205" s="64" t="s">
        <v>4100</v>
      </c>
      <c r="I205" s="64" t="s">
        <v>4100</v>
      </c>
      <c r="J205" s="100" t="s">
        <v>4100</v>
      </c>
      <c r="K205" s="100" t="s">
        <v>4100</v>
      </c>
      <c r="L205" s="65">
        <v>0.5</v>
      </c>
      <c r="M205" s="71" t="s">
        <v>4247</v>
      </c>
      <c r="N205" s="72">
        <f t="shared" si="7"/>
        <v>0.48</v>
      </c>
      <c r="O205" s="72">
        <v>480</v>
      </c>
      <c r="P205" s="68">
        <f t="shared" si="8"/>
        <v>0.24</v>
      </c>
      <c r="Q205" s="69" t="s">
        <v>4199</v>
      </c>
      <c r="S205" s="62" t="s">
        <v>4248</v>
      </c>
    </row>
    <row r="206" spans="1:19">
      <c r="A206" s="85"/>
      <c r="B206" s="62" t="s">
        <v>4314</v>
      </c>
      <c r="C206" s="71" t="s">
        <v>545</v>
      </c>
      <c r="D206" s="71" t="s">
        <v>298</v>
      </c>
      <c r="E206" s="62" t="s">
        <v>229</v>
      </c>
      <c r="F206" s="62" t="s">
        <v>330</v>
      </c>
      <c r="G206" s="62" t="s">
        <v>4315</v>
      </c>
      <c r="H206" s="64" t="s">
        <v>4100</v>
      </c>
      <c r="I206" s="64" t="s">
        <v>4100</v>
      </c>
      <c r="J206" s="100" t="s">
        <v>4100</v>
      </c>
      <c r="K206" s="100" t="s">
        <v>4100</v>
      </c>
      <c r="L206" s="65">
        <v>0.5</v>
      </c>
      <c r="M206" s="71" t="s">
        <v>4247</v>
      </c>
      <c r="N206" s="72">
        <f t="shared" si="7"/>
        <v>1</v>
      </c>
      <c r="O206" s="72">
        <v>1000</v>
      </c>
      <c r="P206" s="68">
        <f t="shared" si="8"/>
        <v>0.5</v>
      </c>
      <c r="Q206" s="69" t="s">
        <v>4199</v>
      </c>
      <c r="S206" s="62" t="s">
        <v>4248</v>
      </c>
    </row>
    <row r="207" spans="1:19">
      <c r="A207" s="85"/>
      <c r="B207" s="62" t="s">
        <v>4316</v>
      </c>
      <c r="C207" s="71" t="s">
        <v>2747</v>
      </c>
      <c r="D207" s="71" t="s">
        <v>298</v>
      </c>
      <c r="E207" s="62" t="s">
        <v>229</v>
      </c>
      <c r="F207" s="62" t="s">
        <v>330</v>
      </c>
      <c r="G207" s="62" t="s">
        <v>4317</v>
      </c>
      <c r="H207" s="64" t="s">
        <v>4100</v>
      </c>
      <c r="I207" s="64" t="s">
        <v>4100</v>
      </c>
      <c r="J207" s="100" t="s">
        <v>4100</v>
      </c>
      <c r="K207" s="100" t="s">
        <v>4100</v>
      </c>
      <c r="L207" s="65">
        <v>0.5</v>
      </c>
      <c r="M207" s="71" t="s">
        <v>4247</v>
      </c>
      <c r="N207" s="72">
        <f t="shared" si="7"/>
        <v>2.738</v>
      </c>
      <c r="O207" s="72">
        <v>2738</v>
      </c>
      <c r="P207" s="68">
        <f t="shared" si="8"/>
        <v>1.369</v>
      </c>
      <c r="Q207" s="69" t="s">
        <v>4199</v>
      </c>
      <c r="S207" s="62" t="s">
        <v>4248</v>
      </c>
    </row>
    <row r="208" spans="1:19">
      <c r="A208" s="85"/>
      <c r="B208" s="62" t="s">
        <v>4318</v>
      </c>
      <c r="C208" s="71" t="s">
        <v>619</v>
      </c>
      <c r="D208" s="71" t="s">
        <v>298</v>
      </c>
      <c r="E208" s="62" t="s">
        <v>229</v>
      </c>
      <c r="F208" s="62" t="s">
        <v>330</v>
      </c>
      <c r="G208" s="62" t="s">
        <v>4254</v>
      </c>
      <c r="H208" s="64" t="s">
        <v>4100</v>
      </c>
      <c r="I208" s="64" t="s">
        <v>4100</v>
      </c>
      <c r="J208" s="100" t="s">
        <v>4100</v>
      </c>
      <c r="K208" s="100" t="s">
        <v>4100</v>
      </c>
      <c r="L208" s="65">
        <v>0.5</v>
      </c>
      <c r="M208" s="71" t="s">
        <v>4247</v>
      </c>
      <c r="N208" s="72">
        <f t="shared" si="7"/>
        <v>0.13009999999999999</v>
      </c>
      <c r="O208" s="72">
        <v>130.1</v>
      </c>
      <c r="P208" s="68">
        <f t="shared" si="8"/>
        <v>6.5049999999999997E-2</v>
      </c>
      <c r="Q208" s="69" t="s">
        <v>4199</v>
      </c>
      <c r="S208" s="62" t="s">
        <v>4248</v>
      </c>
    </row>
    <row r="209" spans="1:19">
      <c r="A209" s="85"/>
      <c r="B209" s="62" t="s">
        <v>4319</v>
      </c>
      <c r="C209" s="71" t="s">
        <v>600</v>
      </c>
      <c r="D209" s="71" t="s">
        <v>298</v>
      </c>
      <c r="E209" s="62" t="s">
        <v>229</v>
      </c>
      <c r="F209" s="62" t="s">
        <v>330</v>
      </c>
      <c r="G209" s="62" t="s">
        <v>4320</v>
      </c>
      <c r="H209" s="64" t="s">
        <v>4100</v>
      </c>
      <c r="I209" s="64" t="s">
        <v>4100</v>
      </c>
      <c r="J209" s="100" t="s">
        <v>4100</v>
      </c>
      <c r="K209" s="100" t="s">
        <v>4100</v>
      </c>
      <c r="L209" s="65">
        <v>0.5</v>
      </c>
      <c r="M209" s="71" t="s">
        <v>4247</v>
      </c>
      <c r="N209" s="72">
        <f t="shared" si="7"/>
        <v>0.999</v>
      </c>
      <c r="O209" s="72">
        <v>999</v>
      </c>
      <c r="P209" s="68">
        <f t="shared" si="8"/>
        <v>0.4995</v>
      </c>
      <c r="Q209" s="69" t="s">
        <v>4199</v>
      </c>
      <c r="S209" s="62" t="s">
        <v>4248</v>
      </c>
    </row>
    <row r="210" spans="1:19">
      <c r="A210" s="85"/>
      <c r="B210" s="62" t="s">
        <v>4321</v>
      </c>
      <c r="C210" s="71" t="s">
        <v>1930</v>
      </c>
      <c r="D210" s="71" t="s">
        <v>298</v>
      </c>
      <c r="E210" s="62" t="s">
        <v>229</v>
      </c>
      <c r="F210" s="62" t="s">
        <v>330</v>
      </c>
      <c r="G210" s="62" t="s">
        <v>4322</v>
      </c>
      <c r="H210" s="64" t="s">
        <v>4100</v>
      </c>
      <c r="I210" s="64" t="s">
        <v>4100</v>
      </c>
      <c r="J210" s="100" t="s">
        <v>4100</v>
      </c>
      <c r="K210" s="100" t="s">
        <v>4100</v>
      </c>
      <c r="L210" s="65">
        <v>0.5</v>
      </c>
      <c r="M210" s="71" t="s">
        <v>4247</v>
      </c>
      <c r="N210" s="72">
        <f t="shared" si="7"/>
        <v>0.18</v>
      </c>
      <c r="O210" s="72">
        <v>180</v>
      </c>
      <c r="P210" s="68">
        <f t="shared" si="8"/>
        <v>0.09</v>
      </c>
      <c r="Q210" s="69" t="s">
        <v>4199</v>
      </c>
      <c r="S210" s="62" t="s">
        <v>4248</v>
      </c>
    </row>
    <row r="211" spans="1:19">
      <c r="A211" s="85"/>
      <c r="B211" s="62" t="s">
        <v>4323</v>
      </c>
      <c r="C211" s="71" t="s">
        <v>543</v>
      </c>
      <c r="D211" s="71" t="s">
        <v>298</v>
      </c>
      <c r="E211" s="62" t="s">
        <v>229</v>
      </c>
      <c r="F211" s="62" t="s">
        <v>330</v>
      </c>
      <c r="G211" s="62" t="s">
        <v>4324</v>
      </c>
      <c r="H211" s="64" t="s">
        <v>4100</v>
      </c>
      <c r="I211" s="64" t="s">
        <v>4100</v>
      </c>
      <c r="J211" s="100" t="s">
        <v>4100</v>
      </c>
      <c r="K211" s="100" t="s">
        <v>4100</v>
      </c>
      <c r="L211" s="65">
        <v>0.5</v>
      </c>
      <c r="M211" s="71" t="s">
        <v>4247</v>
      </c>
      <c r="N211" s="72">
        <f t="shared" si="7"/>
        <v>0.499</v>
      </c>
      <c r="O211" s="72">
        <v>499</v>
      </c>
      <c r="P211" s="68">
        <f t="shared" si="8"/>
        <v>0.2495</v>
      </c>
      <c r="Q211" s="69" t="s">
        <v>4199</v>
      </c>
      <c r="S211" s="62" t="s">
        <v>4248</v>
      </c>
    </row>
    <row r="212" spans="1:19">
      <c r="A212" s="85"/>
      <c r="B212" s="62" t="s">
        <v>4325</v>
      </c>
      <c r="C212" s="71" t="s">
        <v>573</v>
      </c>
      <c r="D212" s="71" t="s">
        <v>298</v>
      </c>
      <c r="E212" s="62" t="s">
        <v>229</v>
      </c>
      <c r="F212" s="62" t="s">
        <v>330</v>
      </c>
      <c r="G212" s="62" t="s">
        <v>4326</v>
      </c>
      <c r="H212" s="64" t="s">
        <v>4100</v>
      </c>
      <c r="I212" s="64" t="s">
        <v>4100</v>
      </c>
      <c r="J212" s="100" t="s">
        <v>4100</v>
      </c>
      <c r="K212" s="100" t="s">
        <v>4100</v>
      </c>
      <c r="L212" s="65">
        <v>0.5</v>
      </c>
      <c r="M212" s="71" t="s">
        <v>4247</v>
      </c>
      <c r="N212" s="72">
        <f t="shared" ref="N212:N243" si="9">O212/1000</f>
        <v>0.499</v>
      </c>
      <c r="O212" s="72">
        <v>499</v>
      </c>
      <c r="P212" s="68">
        <f t="shared" si="8"/>
        <v>0.2495</v>
      </c>
      <c r="Q212" s="69" t="s">
        <v>4199</v>
      </c>
      <c r="S212" s="62" t="s">
        <v>4248</v>
      </c>
    </row>
    <row r="213" spans="1:19">
      <c r="A213" s="85"/>
      <c r="B213" s="62" t="s">
        <v>4327</v>
      </c>
      <c r="C213" s="71" t="s">
        <v>545</v>
      </c>
      <c r="D213" s="71" t="s">
        <v>298</v>
      </c>
      <c r="E213" s="62" t="s">
        <v>229</v>
      </c>
      <c r="F213" s="62" t="s">
        <v>330</v>
      </c>
      <c r="G213" s="62" t="s">
        <v>4250</v>
      </c>
      <c r="H213" s="64" t="s">
        <v>4100</v>
      </c>
      <c r="I213" s="64" t="s">
        <v>4100</v>
      </c>
      <c r="J213" s="100" t="s">
        <v>4100</v>
      </c>
      <c r="K213" s="100" t="s">
        <v>4100</v>
      </c>
      <c r="L213" s="65">
        <v>0.5</v>
      </c>
      <c r="M213" s="71" t="s">
        <v>4247</v>
      </c>
      <c r="N213" s="72">
        <f t="shared" si="9"/>
        <v>0.14930000000000002</v>
      </c>
      <c r="O213" s="72">
        <v>149.30000000000001</v>
      </c>
      <c r="P213" s="68">
        <f t="shared" si="8"/>
        <v>7.4650000000000008E-2</v>
      </c>
      <c r="Q213" s="69" t="s">
        <v>4199</v>
      </c>
      <c r="S213" s="62" t="s">
        <v>4248</v>
      </c>
    </row>
    <row r="214" spans="1:19">
      <c r="A214" s="85"/>
      <c r="B214" s="62" t="s">
        <v>4328</v>
      </c>
      <c r="C214" s="71" t="s">
        <v>552</v>
      </c>
      <c r="D214" s="71" t="s">
        <v>298</v>
      </c>
      <c r="E214" s="62" t="s">
        <v>229</v>
      </c>
      <c r="F214" s="62" t="s">
        <v>330</v>
      </c>
      <c r="G214" s="62" t="s">
        <v>4329</v>
      </c>
      <c r="H214" s="64" t="s">
        <v>4100</v>
      </c>
      <c r="I214" s="64" t="s">
        <v>4100</v>
      </c>
      <c r="J214" s="100" t="s">
        <v>4100</v>
      </c>
      <c r="K214" s="100" t="s">
        <v>4100</v>
      </c>
      <c r="L214" s="65">
        <v>0.5</v>
      </c>
      <c r="M214" s="71" t="s">
        <v>4247</v>
      </c>
      <c r="N214" s="72">
        <f t="shared" si="9"/>
        <v>0.25</v>
      </c>
      <c r="O214" s="72">
        <v>250</v>
      </c>
      <c r="P214" s="68">
        <f t="shared" si="8"/>
        <v>0.125</v>
      </c>
      <c r="Q214" s="69" t="s">
        <v>4199</v>
      </c>
      <c r="S214" s="62" t="s">
        <v>4248</v>
      </c>
    </row>
    <row r="215" spans="1:19">
      <c r="A215" s="85"/>
      <c r="B215" s="62" t="s">
        <v>4330</v>
      </c>
      <c r="C215" s="71" t="s">
        <v>552</v>
      </c>
      <c r="D215" s="71" t="s">
        <v>298</v>
      </c>
      <c r="E215" s="62" t="s">
        <v>229</v>
      </c>
      <c r="F215" s="62" t="s">
        <v>330</v>
      </c>
      <c r="G215" s="62" t="s">
        <v>4329</v>
      </c>
      <c r="H215" s="64" t="s">
        <v>4100</v>
      </c>
      <c r="I215" s="64" t="s">
        <v>4100</v>
      </c>
      <c r="J215" s="100" t="s">
        <v>4100</v>
      </c>
      <c r="K215" s="100" t="s">
        <v>4100</v>
      </c>
      <c r="L215" s="65">
        <v>0.5</v>
      </c>
      <c r="M215" s="71" t="s">
        <v>4247</v>
      </c>
      <c r="N215" s="72">
        <f t="shared" si="9"/>
        <v>1.9</v>
      </c>
      <c r="O215" s="72">
        <v>1900</v>
      </c>
      <c r="P215" s="68">
        <f t="shared" si="8"/>
        <v>0.95</v>
      </c>
      <c r="Q215" s="69" t="s">
        <v>4199</v>
      </c>
      <c r="S215" s="62" t="s">
        <v>4248</v>
      </c>
    </row>
    <row r="216" spans="1:19">
      <c r="A216" s="85"/>
      <c r="B216" s="62" t="s">
        <v>4331</v>
      </c>
      <c r="C216" s="71" t="s">
        <v>585</v>
      </c>
      <c r="D216" s="71" t="s">
        <v>298</v>
      </c>
      <c r="E216" s="62" t="s">
        <v>229</v>
      </c>
      <c r="F216" s="62" t="s">
        <v>330</v>
      </c>
      <c r="G216" s="62" t="s">
        <v>4332</v>
      </c>
      <c r="H216" s="64" t="s">
        <v>4100</v>
      </c>
      <c r="I216" s="64" t="s">
        <v>4100</v>
      </c>
      <c r="J216" s="100" t="s">
        <v>4100</v>
      </c>
      <c r="K216" s="100" t="s">
        <v>4100</v>
      </c>
      <c r="L216" s="65">
        <v>0.5</v>
      </c>
      <c r="M216" s="71" t="s">
        <v>4247</v>
      </c>
      <c r="N216" s="72">
        <f t="shared" si="9"/>
        <v>4.99</v>
      </c>
      <c r="O216" s="72">
        <v>4990</v>
      </c>
      <c r="P216" s="68">
        <f t="shared" si="8"/>
        <v>2.4950000000000001</v>
      </c>
      <c r="Q216" s="69" t="s">
        <v>4199</v>
      </c>
      <c r="S216" s="62" t="s">
        <v>4248</v>
      </c>
    </row>
    <row r="217" spans="1:19">
      <c r="A217" s="85"/>
      <c r="B217" s="62" t="s">
        <v>4333</v>
      </c>
      <c r="C217" s="71" t="s">
        <v>1975</v>
      </c>
      <c r="D217" s="71" t="s">
        <v>298</v>
      </c>
      <c r="E217" s="62" t="s">
        <v>229</v>
      </c>
      <c r="F217" s="62" t="s">
        <v>330</v>
      </c>
      <c r="G217" s="62" t="s">
        <v>4334</v>
      </c>
      <c r="H217" s="64" t="s">
        <v>4100</v>
      </c>
      <c r="I217" s="64" t="s">
        <v>4100</v>
      </c>
      <c r="J217" s="100" t="s">
        <v>4100</v>
      </c>
      <c r="K217" s="100" t="s">
        <v>4100</v>
      </c>
      <c r="L217" s="65">
        <v>0.5</v>
      </c>
      <c r="M217" s="71" t="s">
        <v>4247</v>
      </c>
      <c r="N217" s="72">
        <f t="shared" si="9"/>
        <v>0.48</v>
      </c>
      <c r="O217" s="72">
        <v>480</v>
      </c>
      <c r="P217" s="68">
        <f t="shared" si="8"/>
        <v>0.24</v>
      </c>
      <c r="Q217" s="69" t="s">
        <v>4199</v>
      </c>
      <c r="S217" s="62" t="s">
        <v>4248</v>
      </c>
    </row>
    <row r="218" spans="1:19">
      <c r="A218" s="85"/>
      <c r="B218" s="62" t="s">
        <v>4335</v>
      </c>
      <c r="C218" s="71" t="s">
        <v>2666</v>
      </c>
      <c r="D218" s="71" t="s">
        <v>298</v>
      </c>
      <c r="E218" s="62" t="s">
        <v>229</v>
      </c>
      <c r="F218" s="62" t="s">
        <v>330</v>
      </c>
      <c r="G218" s="62" t="s">
        <v>4336</v>
      </c>
      <c r="H218" s="64" t="s">
        <v>4100</v>
      </c>
      <c r="I218" s="64" t="s">
        <v>4100</v>
      </c>
      <c r="J218" s="100" t="s">
        <v>4100</v>
      </c>
      <c r="K218" s="100" t="s">
        <v>4100</v>
      </c>
      <c r="L218" s="65">
        <v>0.5</v>
      </c>
      <c r="M218" s="71" t="s">
        <v>4247</v>
      </c>
      <c r="N218" s="72">
        <f t="shared" si="9"/>
        <v>7.4999999999999997E-2</v>
      </c>
      <c r="O218" s="72">
        <v>75</v>
      </c>
      <c r="P218" s="68">
        <f t="shared" si="8"/>
        <v>3.7499999999999999E-2</v>
      </c>
      <c r="Q218" s="69" t="s">
        <v>4199</v>
      </c>
      <c r="S218" s="62" t="s">
        <v>4248</v>
      </c>
    </row>
    <row r="219" spans="1:19">
      <c r="A219" s="85"/>
      <c r="B219" s="62" t="s">
        <v>4337</v>
      </c>
      <c r="C219" s="71" t="s">
        <v>432</v>
      </c>
      <c r="D219" s="71" t="s">
        <v>298</v>
      </c>
      <c r="E219" s="62" t="s">
        <v>229</v>
      </c>
      <c r="F219" s="62" t="s">
        <v>330</v>
      </c>
      <c r="G219" s="62" t="s">
        <v>4338</v>
      </c>
      <c r="H219" s="64" t="s">
        <v>4100</v>
      </c>
      <c r="I219" s="64" t="s">
        <v>4100</v>
      </c>
      <c r="J219" s="100" t="s">
        <v>4100</v>
      </c>
      <c r="K219" s="100" t="s">
        <v>4100</v>
      </c>
      <c r="L219" s="65">
        <v>0.5</v>
      </c>
      <c r="M219" s="71" t="s">
        <v>4247</v>
      </c>
      <c r="N219" s="72">
        <f t="shared" si="9"/>
        <v>0.999</v>
      </c>
      <c r="O219" s="72">
        <v>999</v>
      </c>
      <c r="P219" s="68">
        <f t="shared" si="8"/>
        <v>0.4995</v>
      </c>
      <c r="Q219" s="69" t="s">
        <v>4199</v>
      </c>
      <c r="S219" s="62" t="s">
        <v>4248</v>
      </c>
    </row>
    <row r="220" spans="1:19">
      <c r="A220" s="85"/>
      <c r="B220" s="62" t="s">
        <v>4339</v>
      </c>
      <c r="C220" s="71" t="s">
        <v>1975</v>
      </c>
      <c r="D220" s="71" t="s">
        <v>298</v>
      </c>
      <c r="E220" s="62" t="s">
        <v>229</v>
      </c>
      <c r="F220" s="62" t="s">
        <v>330</v>
      </c>
      <c r="G220" s="62" t="s">
        <v>4340</v>
      </c>
      <c r="H220" s="64" t="s">
        <v>4100</v>
      </c>
      <c r="I220" s="64" t="s">
        <v>4100</v>
      </c>
      <c r="J220" s="100" t="s">
        <v>4100</v>
      </c>
      <c r="K220" s="100" t="s">
        <v>4100</v>
      </c>
      <c r="L220" s="65">
        <v>0.5</v>
      </c>
      <c r="M220" s="71" t="s">
        <v>4247</v>
      </c>
      <c r="N220" s="72">
        <f t="shared" si="9"/>
        <v>0.48299999999999998</v>
      </c>
      <c r="O220" s="72">
        <v>483</v>
      </c>
      <c r="P220" s="68">
        <f t="shared" si="8"/>
        <v>0.24149999999999999</v>
      </c>
      <c r="Q220" s="69" t="s">
        <v>4199</v>
      </c>
      <c r="S220" s="62" t="s">
        <v>4248</v>
      </c>
    </row>
    <row r="221" spans="1:19">
      <c r="A221" s="85"/>
      <c r="B221" s="62" t="s">
        <v>4341</v>
      </c>
      <c r="C221" s="71" t="s">
        <v>557</v>
      </c>
      <c r="D221" s="71" t="s">
        <v>298</v>
      </c>
      <c r="E221" s="62" t="s">
        <v>229</v>
      </c>
      <c r="F221" s="62" t="s">
        <v>330</v>
      </c>
      <c r="G221" s="62" t="s">
        <v>4342</v>
      </c>
      <c r="H221" s="64" t="s">
        <v>4100</v>
      </c>
      <c r="I221" s="64" t="s">
        <v>4100</v>
      </c>
      <c r="J221" s="100" t="s">
        <v>4100</v>
      </c>
      <c r="K221" s="100" t="s">
        <v>4100</v>
      </c>
      <c r="L221" s="65">
        <v>0.5</v>
      </c>
      <c r="M221" s="71" t="s">
        <v>4247</v>
      </c>
      <c r="N221" s="72">
        <f t="shared" si="9"/>
        <v>0.2</v>
      </c>
      <c r="O221" s="72">
        <v>200</v>
      </c>
      <c r="P221" s="68">
        <f t="shared" si="8"/>
        <v>0.1</v>
      </c>
      <c r="Q221" s="69" t="s">
        <v>4199</v>
      </c>
      <c r="S221" s="62" t="s">
        <v>4248</v>
      </c>
    </row>
    <row r="222" spans="1:19">
      <c r="A222" s="85"/>
      <c r="B222" s="62" t="s">
        <v>4343</v>
      </c>
      <c r="C222" s="71" t="s">
        <v>4291</v>
      </c>
      <c r="D222" s="71" t="s">
        <v>298</v>
      </c>
      <c r="E222" s="62" t="s">
        <v>229</v>
      </c>
      <c r="F222" s="62" t="s">
        <v>330</v>
      </c>
      <c r="G222" s="62" t="s">
        <v>4249</v>
      </c>
      <c r="H222" s="64" t="s">
        <v>4100</v>
      </c>
      <c r="I222" s="64" t="s">
        <v>4100</v>
      </c>
      <c r="J222" s="100" t="s">
        <v>4100</v>
      </c>
      <c r="K222" s="100" t="s">
        <v>4100</v>
      </c>
      <c r="L222" s="65">
        <v>0.5</v>
      </c>
      <c r="M222" s="71" t="s">
        <v>4247</v>
      </c>
      <c r="N222" s="72">
        <f t="shared" si="9"/>
        <v>0.2</v>
      </c>
      <c r="O222" s="72">
        <v>200</v>
      </c>
      <c r="P222" s="68">
        <f t="shared" si="8"/>
        <v>0.1</v>
      </c>
      <c r="Q222" s="69" t="s">
        <v>4199</v>
      </c>
      <c r="S222" s="62" t="s">
        <v>4248</v>
      </c>
    </row>
    <row r="223" spans="1:19">
      <c r="A223" s="85"/>
      <c r="B223" s="62" t="s">
        <v>4344</v>
      </c>
      <c r="C223" s="71" t="s">
        <v>4008</v>
      </c>
      <c r="D223" s="71" t="s">
        <v>298</v>
      </c>
      <c r="E223" s="62" t="s">
        <v>229</v>
      </c>
      <c r="F223" s="62" t="s">
        <v>330</v>
      </c>
      <c r="G223" s="62" t="s">
        <v>4249</v>
      </c>
      <c r="H223" s="64" t="s">
        <v>4100</v>
      </c>
      <c r="I223" s="64" t="s">
        <v>4100</v>
      </c>
      <c r="J223" s="100" t="s">
        <v>4100</v>
      </c>
      <c r="K223" s="100" t="s">
        <v>4100</v>
      </c>
      <c r="L223" s="65">
        <v>0.5</v>
      </c>
      <c r="M223" s="71" t="s">
        <v>4247</v>
      </c>
      <c r="N223" s="72">
        <f t="shared" si="9"/>
        <v>0.24</v>
      </c>
      <c r="O223" s="72">
        <v>240</v>
      </c>
      <c r="P223" s="68">
        <f t="shared" si="8"/>
        <v>0.12</v>
      </c>
      <c r="Q223" s="69" t="s">
        <v>4199</v>
      </c>
      <c r="S223" s="62" t="s">
        <v>4248</v>
      </c>
    </row>
    <row r="224" spans="1:19">
      <c r="A224" s="85"/>
      <c r="B224" s="62" t="s">
        <v>4345</v>
      </c>
      <c r="C224" s="71" t="s">
        <v>582</v>
      </c>
      <c r="D224" s="71" t="s">
        <v>298</v>
      </c>
      <c r="E224" s="62" t="s">
        <v>229</v>
      </c>
      <c r="F224" s="62" t="s">
        <v>330</v>
      </c>
      <c r="G224" s="62" t="s">
        <v>4346</v>
      </c>
      <c r="H224" s="64" t="s">
        <v>4100</v>
      </c>
      <c r="I224" s="64" t="s">
        <v>4100</v>
      </c>
      <c r="J224" s="100" t="s">
        <v>4100</v>
      </c>
      <c r="K224" s="100" t="s">
        <v>4100</v>
      </c>
      <c r="L224" s="65">
        <v>0.5</v>
      </c>
      <c r="M224" s="71" t="s">
        <v>4247</v>
      </c>
      <c r="N224" s="72">
        <f t="shared" si="9"/>
        <v>0.499</v>
      </c>
      <c r="O224" s="72">
        <v>499</v>
      </c>
      <c r="P224" s="68">
        <f t="shared" si="8"/>
        <v>0.2495</v>
      </c>
      <c r="Q224" s="69" t="s">
        <v>4199</v>
      </c>
      <c r="S224" s="62" t="s">
        <v>4248</v>
      </c>
    </row>
    <row r="225" spans="1:19">
      <c r="A225" s="85"/>
      <c r="B225" s="62" t="s">
        <v>4347</v>
      </c>
      <c r="C225" s="71" t="s">
        <v>2679</v>
      </c>
      <c r="D225" s="71" t="s">
        <v>298</v>
      </c>
      <c r="E225" s="62" t="s">
        <v>229</v>
      </c>
      <c r="F225" s="62" t="s">
        <v>330</v>
      </c>
      <c r="G225" s="62" t="s">
        <v>4348</v>
      </c>
      <c r="H225" s="64" t="s">
        <v>4100</v>
      </c>
      <c r="I225" s="64" t="s">
        <v>4100</v>
      </c>
      <c r="J225" s="100" t="s">
        <v>4100</v>
      </c>
      <c r="K225" s="100" t="s">
        <v>4100</v>
      </c>
      <c r="L225" s="65">
        <v>0.5</v>
      </c>
      <c r="M225" s="71" t="s">
        <v>4247</v>
      </c>
      <c r="N225" s="72">
        <f t="shared" si="9"/>
        <v>0.24</v>
      </c>
      <c r="O225" s="72">
        <v>240</v>
      </c>
      <c r="P225" s="68">
        <f t="shared" si="8"/>
        <v>0.12</v>
      </c>
      <c r="Q225" s="69" t="s">
        <v>4199</v>
      </c>
      <c r="S225" s="62" t="s">
        <v>4248</v>
      </c>
    </row>
    <row r="226" spans="1:19">
      <c r="A226" s="85"/>
      <c r="B226" s="62" t="s">
        <v>4349</v>
      </c>
      <c r="C226" s="71" t="s">
        <v>574</v>
      </c>
      <c r="D226" s="71" t="s">
        <v>298</v>
      </c>
      <c r="E226" s="62" t="s">
        <v>229</v>
      </c>
      <c r="F226" s="62" t="s">
        <v>330</v>
      </c>
      <c r="G226" s="62" t="s">
        <v>4350</v>
      </c>
      <c r="H226" s="64" t="s">
        <v>4100</v>
      </c>
      <c r="I226" s="64" t="s">
        <v>4100</v>
      </c>
      <c r="J226" s="100" t="s">
        <v>4100</v>
      </c>
      <c r="K226" s="100" t="s">
        <v>4100</v>
      </c>
      <c r="L226" s="65">
        <v>0.5</v>
      </c>
      <c r="M226" s="71" t="s">
        <v>4247</v>
      </c>
      <c r="N226" s="72">
        <f t="shared" si="9"/>
        <v>4.9989999999999997</v>
      </c>
      <c r="O226" s="72">
        <v>4999</v>
      </c>
      <c r="P226" s="68">
        <f t="shared" si="8"/>
        <v>2.4994999999999998</v>
      </c>
      <c r="Q226" s="69" t="s">
        <v>4199</v>
      </c>
      <c r="S226" s="62" t="s">
        <v>4248</v>
      </c>
    </row>
    <row r="227" spans="1:19">
      <c r="A227" s="85"/>
      <c r="B227" s="62" t="s">
        <v>4351</v>
      </c>
      <c r="C227" s="71" t="s">
        <v>577</v>
      </c>
      <c r="D227" s="71" t="s">
        <v>298</v>
      </c>
      <c r="E227" s="62" t="s">
        <v>229</v>
      </c>
      <c r="F227" s="62" t="s">
        <v>330</v>
      </c>
      <c r="G227" s="62" t="s">
        <v>4350</v>
      </c>
      <c r="H227" s="64" t="s">
        <v>4100</v>
      </c>
      <c r="I227" s="64" t="s">
        <v>4100</v>
      </c>
      <c r="J227" s="100" t="s">
        <v>4100</v>
      </c>
      <c r="K227" s="100" t="s">
        <v>4100</v>
      </c>
      <c r="L227" s="65">
        <v>0.5</v>
      </c>
      <c r="M227" s="71" t="s">
        <v>4247</v>
      </c>
      <c r="N227" s="72">
        <f t="shared" si="9"/>
        <v>4.9989999999999997</v>
      </c>
      <c r="O227" s="72">
        <v>4999</v>
      </c>
      <c r="P227" s="68">
        <f t="shared" si="8"/>
        <v>2.4994999999999998</v>
      </c>
      <c r="Q227" s="69" t="s">
        <v>4199</v>
      </c>
      <c r="S227" s="62" t="s">
        <v>4248</v>
      </c>
    </row>
    <row r="228" spans="1:19">
      <c r="A228" s="85"/>
      <c r="B228" s="62" t="s">
        <v>4352</v>
      </c>
      <c r="C228" s="71" t="s">
        <v>574</v>
      </c>
      <c r="D228" s="71" t="s">
        <v>298</v>
      </c>
      <c r="E228" s="62" t="s">
        <v>229</v>
      </c>
      <c r="F228" s="62" t="s">
        <v>330</v>
      </c>
      <c r="G228" s="62" t="s">
        <v>4350</v>
      </c>
      <c r="H228" s="64" t="s">
        <v>4100</v>
      </c>
      <c r="I228" s="64" t="s">
        <v>4100</v>
      </c>
      <c r="J228" s="100" t="s">
        <v>4100</v>
      </c>
      <c r="K228" s="100" t="s">
        <v>4100</v>
      </c>
      <c r="L228" s="65">
        <v>0.5</v>
      </c>
      <c r="M228" s="71" t="s">
        <v>4247</v>
      </c>
      <c r="N228" s="72">
        <f t="shared" si="9"/>
        <v>4</v>
      </c>
      <c r="O228" s="72">
        <v>4000</v>
      </c>
      <c r="P228" s="68">
        <f t="shared" si="8"/>
        <v>2</v>
      </c>
      <c r="Q228" s="69" t="s">
        <v>4199</v>
      </c>
      <c r="S228" s="62" t="s">
        <v>4248</v>
      </c>
    </row>
    <row r="229" spans="1:19">
      <c r="A229" s="85"/>
      <c r="B229" s="62" t="s">
        <v>4353</v>
      </c>
      <c r="C229" s="71" t="s">
        <v>574</v>
      </c>
      <c r="D229" s="71" t="s">
        <v>298</v>
      </c>
      <c r="E229" s="62" t="s">
        <v>229</v>
      </c>
      <c r="F229" s="62" t="s">
        <v>330</v>
      </c>
      <c r="G229" s="62" t="s">
        <v>4350</v>
      </c>
      <c r="H229" s="64" t="s">
        <v>4100</v>
      </c>
      <c r="I229" s="64" t="s">
        <v>4100</v>
      </c>
      <c r="J229" s="100" t="s">
        <v>4100</v>
      </c>
      <c r="K229" s="100" t="s">
        <v>4100</v>
      </c>
      <c r="L229" s="65">
        <v>0.5</v>
      </c>
      <c r="M229" s="71" t="s">
        <v>4247</v>
      </c>
      <c r="N229" s="72">
        <f t="shared" si="9"/>
        <v>3</v>
      </c>
      <c r="O229" s="72">
        <v>3000</v>
      </c>
      <c r="P229" s="68">
        <f t="shared" si="8"/>
        <v>1.5</v>
      </c>
      <c r="Q229" s="69" t="s">
        <v>4199</v>
      </c>
      <c r="S229" s="62" t="s">
        <v>4248</v>
      </c>
    </row>
    <row r="230" spans="1:19">
      <c r="A230" s="85"/>
      <c r="B230" s="62" t="s">
        <v>4354</v>
      </c>
      <c r="C230" s="71" t="s">
        <v>574</v>
      </c>
      <c r="D230" s="71" t="s">
        <v>298</v>
      </c>
      <c r="E230" s="62" t="s">
        <v>229</v>
      </c>
      <c r="F230" s="62" t="s">
        <v>330</v>
      </c>
      <c r="G230" s="62" t="s">
        <v>4350</v>
      </c>
      <c r="H230" s="64" t="s">
        <v>4100</v>
      </c>
      <c r="I230" s="64" t="s">
        <v>4100</v>
      </c>
      <c r="J230" s="100" t="s">
        <v>4100</v>
      </c>
      <c r="K230" s="100" t="s">
        <v>4100</v>
      </c>
      <c r="L230" s="65">
        <v>0.5</v>
      </c>
      <c r="M230" s="71" t="s">
        <v>4247</v>
      </c>
      <c r="N230" s="72">
        <f t="shared" si="9"/>
        <v>1</v>
      </c>
      <c r="O230" s="72">
        <v>1000</v>
      </c>
      <c r="P230" s="68">
        <f t="shared" si="8"/>
        <v>0.5</v>
      </c>
      <c r="Q230" s="69" t="s">
        <v>4199</v>
      </c>
      <c r="S230" s="62" t="s">
        <v>4248</v>
      </c>
    </row>
    <row r="231" spans="1:19">
      <c r="A231" s="85"/>
      <c r="B231" s="62" t="s">
        <v>4355</v>
      </c>
      <c r="C231" s="71" t="s">
        <v>557</v>
      </c>
      <c r="D231" s="71" t="s">
        <v>298</v>
      </c>
      <c r="E231" s="62" t="s">
        <v>229</v>
      </c>
      <c r="F231" s="62" t="s">
        <v>330</v>
      </c>
      <c r="G231" s="62" t="s">
        <v>4356</v>
      </c>
      <c r="H231" s="64" t="s">
        <v>4100</v>
      </c>
      <c r="I231" s="64" t="s">
        <v>4100</v>
      </c>
      <c r="J231" s="100" t="s">
        <v>4100</v>
      </c>
      <c r="K231" s="100" t="s">
        <v>4100</v>
      </c>
      <c r="L231" s="65">
        <v>0.5</v>
      </c>
      <c r="M231" s="71" t="s">
        <v>4247</v>
      </c>
      <c r="N231" s="72">
        <f t="shared" si="9"/>
        <v>2</v>
      </c>
      <c r="O231" s="72">
        <v>2000</v>
      </c>
      <c r="P231" s="68">
        <f t="shared" si="8"/>
        <v>1</v>
      </c>
      <c r="Q231" s="69" t="s">
        <v>4199</v>
      </c>
      <c r="S231" s="62" t="s">
        <v>4248</v>
      </c>
    </row>
    <row r="232" spans="1:19">
      <c r="A232" s="85"/>
      <c r="B232" s="62" t="s">
        <v>4357</v>
      </c>
      <c r="C232" s="71" t="s">
        <v>1758</v>
      </c>
      <c r="D232" s="71" t="s">
        <v>298</v>
      </c>
      <c r="E232" s="62" t="s">
        <v>229</v>
      </c>
      <c r="F232" s="62" t="s">
        <v>330</v>
      </c>
      <c r="G232" s="62" t="s">
        <v>4358</v>
      </c>
      <c r="H232" s="64" t="s">
        <v>4100</v>
      </c>
      <c r="I232" s="64" t="s">
        <v>4100</v>
      </c>
      <c r="J232" s="100" t="s">
        <v>4100</v>
      </c>
      <c r="K232" s="100" t="s">
        <v>4100</v>
      </c>
      <c r="L232" s="65">
        <v>0.5</v>
      </c>
      <c r="M232" s="71" t="s">
        <v>4247</v>
      </c>
      <c r="N232" s="72">
        <f t="shared" si="9"/>
        <v>4.9950000000000001</v>
      </c>
      <c r="O232" s="72">
        <v>4995</v>
      </c>
      <c r="P232" s="68">
        <f t="shared" si="8"/>
        <v>2.4975000000000001</v>
      </c>
      <c r="Q232" s="69" t="s">
        <v>4199</v>
      </c>
      <c r="S232" s="62" t="s">
        <v>4248</v>
      </c>
    </row>
    <row r="233" spans="1:19">
      <c r="A233" s="85"/>
      <c r="B233" s="62" t="s">
        <v>4359</v>
      </c>
      <c r="C233" s="71" t="s">
        <v>718</v>
      </c>
      <c r="D233" s="71" t="s">
        <v>298</v>
      </c>
      <c r="E233" s="62" t="s">
        <v>229</v>
      </c>
      <c r="F233" s="62" t="s">
        <v>330</v>
      </c>
      <c r="G233" s="62" t="s">
        <v>4360</v>
      </c>
      <c r="H233" s="64" t="s">
        <v>4100</v>
      </c>
      <c r="I233" s="64" t="s">
        <v>4100</v>
      </c>
      <c r="J233" s="100" t="s">
        <v>4100</v>
      </c>
      <c r="K233" s="100" t="s">
        <v>4100</v>
      </c>
      <c r="L233" s="65">
        <v>0.5</v>
      </c>
      <c r="M233" s="71" t="s">
        <v>4247</v>
      </c>
      <c r="N233" s="72">
        <f t="shared" si="9"/>
        <v>0.48749999999999999</v>
      </c>
      <c r="O233" s="72">
        <v>487.5</v>
      </c>
      <c r="P233" s="68">
        <f t="shared" si="8"/>
        <v>0.24374999999999999</v>
      </c>
      <c r="Q233" s="69" t="s">
        <v>4199</v>
      </c>
      <c r="S233" s="62" t="s">
        <v>4248</v>
      </c>
    </row>
    <row r="234" spans="1:19">
      <c r="A234" s="85"/>
      <c r="B234" s="62" t="s">
        <v>4361</v>
      </c>
      <c r="C234" s="71" t="s">
        <v>718</v>
      </c>
      <c r="D234" s="71" t="s">
        <v>298</v>
      </c>
      <c r="E234" s="62" t="s">
        <v>229</v>
      </c>
      <c r="F234" s="62" t="s">
        <v>330</v>
      </c>
      <c r="G234" s="62" t="s">
        <v>4360</v>
      </c>
      <c r="H234" s="64" t="s">
        <v>4100</v>
      </c>
      <c r="I234" s="64" t="s">
        <v>4100</v>
      </c>
      <c r="J234" s="100" t="s">
        <v>4100</v>
      </c>
      <c r="K234" s="100" t="s">
        <v>4100</v>
      </c>
      <c r="L234" s="65">
        <v>0.5</v>
      </c>
      <c r="M234" s="71" t="s">
        <v>4247</v>
      </c>
      <c r="N234" s="72">
        <f t="shared" si="9"/>
        <v>0.1333</v>
      </c>
      <c r="O234" s="72">
        <v>133.30000000000001</v>
      </c>
      <c r="P234" s="68">
        <f t="shared" si="8"/>
        <v>6.6650000000000001E-2</v>
      </c>
      <c r="Q234" s="69" t="s">
        <v>4199</v>
      </c>
      <c r="S234" s="62" t="s">
        <v>4248</v>
      </c>
    </row>
    <row r="235" spans="1:19">
      <c r="A235" s="85"/>
      <c r="B235" s="62" t="s">
        <v>4362</v>
      </c>
      <c r="C235" s="71" t="s">
        <v>718</v>
      </c>
      <c r="D235" s="71" t="s">
        <v>298</v>
      </c>
      <c r="E235" s="62" t="s">
        <v>229</v>
      </c>
      <c r="F235" s="62" t="s">
        <v>330</v>
      </c>
      <c r="G235" s="62" t="s">
        <v>4360</v>
      </c>
      <c r="H235" s="64" t="s">
        <v>4100</v>
      </c>
      <c r="I235" s="64" t="s">
        <v>4100</v>
      </c>
      <c r="J235" s="100" t="s">
        <v>4100</v>
      </c>
      <c r="K235" s="100" t="s">
        <v>4100</v>
      </c>
      <c r="L235" s="65">
        <v>0.5</v>
      </c>
      <c r="M235" s="71" t="s">
        <v>4247</v>
      </c>
      <c r="N235" s="72">
        <f t="shared" si="9"/>
        <v>0.125</v>
      </c>
      <c r="O235" s="72">
        <v>125</v>
      </c>
      <c r="P235" s="68">
        <f t="shared" si="8"/>
        <v>6.25E-2</v>
      </c>
      <c r="Q235" s="69" t="s">
        <v>4199</v>
      </c>
      <c r="S235" s="62" t="s">
        <v>4248</v>
      </c>
    </row>
    <row r="236" spans="1:19">
      <c r="A236" s="85"/>
      <c r="B236" s="62" t="s">
        <v>4363</v>
      </c>
      <c r="C236" s="71" t="s">
        <v>718</v>
      </c>
      <c r="D236" s="71" t="s">
        <v>298</v>
      </c>
      <c r="E236" s="62" t="s">
        <v>229</v>
      </c>
      <c r="F236" s="62" t="s">
        <v>330</v>
      </c>
      <c r="G236" s="62" t="s">
        <v>4360</v>
      </c>
      <c r="H236" s="64" t="s">
        <v>4100</v>
      </c>
      <c r="I236" s="64" t="s">
        <v>4100</v>
      </c>
      <c r="J236" s="100" t="s">
        <v>4100</v>
      </c>
      <c r="K236" s="100" t="s">
        <v>4100</v>
      </c>
      <c r="L236" s="65">
        <v>0.5</v>
      </c>
      <c r="M236" s="71" t="s">
        <v>4247</v>
      </c>
      <c r="N236" s="72">
        <f t="shared" si="9"/>
        <v>8.3299999999999999E-2</v>
      </c>
      <c r="O236" s="72">
        <v>83.3</v>
      </c>
      <c r="P236" s="68">
        <f t="shared" si="8"/>
        <v>4.165E-2</v>
      </c>
      <c r="Q236" s="69" t="s">
        <v>4199</v>
      </c>
      <c r="S236" s="62" t="s">
        <v>4248</v>
      </c>
    </row>
    <row r="237" spans="1:19">
      <c r="A237" s="85"/>
      <c r="B237" s="62" t="s">
        <v>4364</v>
      </c>
      <c r="C237" s="71" t="s">
        <v>718</v>
      </c>
      <c r="D237" s="71" t="s">
        <v>298</v>
      </c>
      <c r="E237" s="62" t="s">
        <v>229</v>
      </c>
      <c r="F237" s="62" t="s">
        <v>330</v>
      </c>
      <c r="G237" s="62" t="s">
        <v>4360</v>
      </c>
      <c r="H237" s="64" t="s">
        <v>4100</v>
      </c>
      <c r="I237" s="64" t="s">
        <v>4100</v>
      </c>
      <c r="J237" s="100" t="s">
        <v>4100</v>
      </c>
      <c r="K237" s="100" t="s">
        <v>4100</v>
      </c>
      <c r="L237" s="65">
        <v>0.5</v>
      </c>
      <c r="M237" s="71" t="s">
        <v>4247</v>
      </c>
      <c r="N237" s="72">
        <f t="shared" si="9"/>
        <v>0.05</v>
      </c>
      <c r="O237" s="72">
        <v>50</v>
      </c>
      <c r="P237" s="68">
        <f t="shared" si="8"/>
        <v>2.5000000000000001E-2</v>
      </c>
      <c r="Q237" s="69" t="s">
        <v>4199</v>
      </c>
      <c r="S237" s="62" t="s">
        <v>4248</v>
      </c>
    </row>
    <row r="238" spans="1:19">
      <c r="A238" s="85"/>
      <c r="B238" s="62" t="s">
        <v>4365</v>
      </c>
      <c r="C238" s="71" t="s">
        <v>2679</v>
      </c>
      <c r="D238" s="71" t="s">
        <v>298</v>
      </c>
      <c r="E238" s="62" t="s">
        <v>229</v>
      </c>
      <c r="F238" s="62" t="s">
        <v>330</v>
      </c>
      <c r="G238" s="62" t="s">
        <v>4366</v>
      </c>
      <c r="H238" s="64" t="s">
        <v>4100</v>
      </c>
      <c r="I238" s="64" t="s">
        <v>4100</v>
      </c>
      <c r="J238" s="100" t="s">
        <v>4100</v>
      </c>
      <c r="K238" s="100" t="s">
        <v>4100</v>
      </c>
      <c r="L238" s="65">
        <v>0.5</v>
      </c>
      <c r="M238" s="71" t="s">
        <v>4247</v>
      </c>
      <c r="N238" s="72">
        <f t="shared" si="9"/>
        <v>0.49199999999999999</v>
      </c>
      <c r="O238" s="72">
        <v>492</v>
      </c>
      <c r="P238" s="68">
        <f t="shared" si="8"/>
        <v>0.246</v>
      </c>
      <c r="Q238" s="69" t="s">
        <v>4199</v>
      </c>
      <c r="S238" s="62" t="s">
        <v>4248</v>
      </c>
    </row>
    <row r="239" spans="1:19">
      <c r="A239" s="85"/>
      <c r="B239" s="62" t="s">
        <v>4367</v>
      </c>
      <c r="C239" s="71" t="s">
        <v>4368</v>
      </c>
      <c r="D239" s="71" t="s">
        <v>298</v>
      </c>
      <c r="E239" s="62" t="s">
        <v>229</v>
      </c>
      <c r="F239" s="62" t="s">
        <v>330</v>
      </c>
      <c r="G239" s="62" t="s">
        <v>4254</v>
      </c>
      <c r="H239" s="64" t="s">
        <v>4100</v>
      </c>
      <c r="I239" s="64" t="s">
        <v>4100</v>
      </c>
      <c r="J239" s="100" t="s">
        <v>4100</v>
      </c>
      <c r="K239" s="100" t="s">
        <v>4100</v>
      </c>
      <c r="L239" s="65">
        <v>0.5</v>
      </c>
      <c r="M239" s="71" t="s">
        <v>4247</v>
      </c>
      <c r="N239" s="72">
        <f t="shared" si="9"/>
        <v>0.75</v>
      </c>
      <c r="O239" s="72">
        <v>750</v>
      </c>
      <c r="P239" s="68">
        <f t="shared" si="8"/>
        <v>0.375</v>
      </c>
      <c r="Q239" s="69" t="s">
        <v>4199</v>
      </c>
      <c r="S239" s="62" t="s">
        <v>4248</v>
      </c>
    </row>
    <row r="240" spans="1:19">
      <c r="A240" s="85"/>
      <c r="B240" s="62" t="s">
        <v>4369</v>
      </c>
      <c r="C240" s="71" t="s">
        <v>577</v>
      </c>
      <c r="D240" s="71" t="s">
        <v>298</v>
      </c>
      <c r="E240" s="62" t="s">
        <v>229</v>
      </c>
      <c r="F240" s="62" t="s">
        <v>330</v>
      </c>
      <c r="G240" s="62" t="s">
        <v>4250</v>
      </c>
      <c r="H240" s="64" t="s">
        <v>4100</v>
      </c>
      <c r="I240" s="64" t="s">
        <v>4100</v>
      </c>
      <c r="J240" s="100" t="s">
        <v>4100</v>
      </c>
      <c r="K240" s="100" t="s">
        <v>4100</v>
      </c>
      <c r="L240" s="65">
        <v>0.5</v>
      </c>
      <c r="M240" s="71" t="s">
        <v>4247</v>
      </c>
      <c r="N240" s="72">
        <f t="shared" si="9"/>
        <v>0.15040000000000001</v>
      </c>
      <c r="O240" s="72">
        <v>150.4</v>
      </c>
      <c r="P240" s="68">
        <f t="shared" si="8"/>
        <v>7.5200000000000003E-2</v>
      </c>
      <c r="Q240" s="69" t="s">
        <v>4199</v>
      </c>
      <c r="S240" s="62" t="s">
        <v>4248</v>
      </c>
    </row>
    <row r="241" spans="1:19">
      <c r="A241" s="85"/>
      <c r="B241" s="62" t="s">
        <v>4370</v>
      </c>
      <c r="C241" s="71" t="s">
        <v>2679</v>
      </c>
      <c r="D241" s="71" t="s">
        <v>298</v>
      </c>
      <c r="E241" s="62" t="s">
        <v>229</v>
      </c>
      <c r="F241" s="62" t="s">
        <v>330</v>
      </c>
      <c r="G241" s="62" t="s">
        <v>4371</v>
      </c>
      <c r="H241" s="64" t="s">
        <v>4100</v>
      </c>
      <c r="I241" s="64" t="s">
        <v>4100</v>
      </c>
      <c r="J241" s="100" t="s">
        <v>4100</v>
      </c>
      <c r="K241" s="100" t="s">
        <v>4100</v>
      </c>
      <c r="L241" s="65">
        <v>0.5</v>
      </c>
      <c r="M241" s="71" t="s">
        <v>4247</v>
      </c>
      <c r="N241" s="72">
        <f t="shared" si="9"/>
        <v>0.48</v>
      </c>
      <c r="O241" s="72">
        <v>480</v>
      </c>
      <c r="P241" s="68">
        <f t="shared" si="8"/>
        <v>0.24</v>
      </c>
      <c r="Q241" s="69" t="s">
        <v>4199</v>
      </c>
      <c r="S241" s="62" t="s">
        <v>4248</v>
      </c>
    </row>
    <row r="242" spans="1:19">
      <c r="A242" s="85"/>
      <c r="B242" s="62" t="s">
        <v>4372</v>
      </c>
      <c r="C242" s="71" t="s">
        <v>582</v>
      </c>
      <c r="D242" s="71" t="s">
        <v>298</v>
      </c>
      <c r="E242" s="62" t="s">
        <v>229</v>
      </c>
      <c r="F242" s="62" t="s">
        <v>330</v>
      </c>
      <c r="G242" s="62" t="s">
        <v>4373</v>
      </c>
      <c r="H242" s="64" t="s">
        <v>4100</v>
      </c>
      <c r="I242" s="64" t="s">
        <v>4100</v>
      </c>
      <c r="J242" s="100" t="s">
        <v>4100</v>
      </c>
      <c r="K242" s="100" t="s">
        <v>4100</v>
      </c>
      <c r="L242" s="65">
        <v>0.5</v>
      </c>
      <c r="M242" s="71" t="s">
        <v>4247</v>
      </c>
      <c r="N242" s="72">
        <f t="shared" si="9"/>
        <v>0.499</v>
      </c>
      <c r="O242" s="72">
        <v>499</v>
      </c>
      <c r="P242" s="68">
        <f t="shared" si="8"/>
        <v>0.2495</v>
      </c>
      <c r="Q242" s="69" t="s">
        <v>4199</v>
      </c>
      <c r="S242" s="62" t="s">
        <v>4248</v>
      </c>
    </row>
    <row r="243" spans="1:19">
      <c r="A243" s="85"/>
      <c r="B243" s="62" t="s">
        <v>4374</v>
      </c>
      <c r="C243" s="71" t="s">
        <v>718</v>
      </c>
      <c r="D243" s="71" t="s">
        <v>298</v>
      </c>
      <c r="E243" s="62" t="s">
        <v>229</v>
      </c>
      <c r="F243" s="62" t="s">
        <v>330</v>
      </c>
      <c r="G243" s="62" t="s">
        <v>4360</v>
      </c>
      <c r="H243" s="64" t="s">
        <v>4100</v>
      </c>
      <c r="I243" s="64" t="s">
        <v>4100</v>
      </c>
      <c r="J243" s="100" t="s">
        <v>4100</v>
      </c>
      <c r="K243" s="100" t="s">
        <v>4100</v>
      </c>
      <c r="L243" s="65">
        <v>0.5</v>
      </c>
      <c r="M243" s="71" t="s">
        <v>4247</v>
      </c>
      <c r="N243" s="72">
        <f t="shared" si="9"/>
        <v>0.19980000000000001</v>
      </c>
      <c r="O243" s="72">
        <v>199.8</v>
      </c>
      <c r="P243" s="68">
        <f t="shared" si="8"/>
        <v>9.9900000000000003E-2</v>
      </c>
      <c r="Q243" s="69" t="s">
        <v>4199</v>
      </c>
      <c r="S243" s="62" t="s">
        <v>4248</v>
      </c>
    </row>
    <row r="244" spans="1:19">
      <c r="A244" s="85"/>
      <c r="B244" s="62" t="s">
        <v>4375</v>
      </c>
      <c r="C244" s="71" t="s">
        <v>3762</v>
      </c>
      <c r="D244" s="71" t="s">
        <v>298</v>
      </c>
      <c r="E244" s="62" t="s">
        <v>229</v>
      </c>
      <c r="F244" s="62" t="s">
        <v>330</v>
      </c>
      <c r="G244" s="62" t="s">
        <v>4324</v>
      </c>
      <c r="H244" s="64" t="s">
        <v>4100</v>
      </c>
      <c r="I244" s="64" t="s">
        <v>4100</v>
      </c>
      <c r="J244" s="100" t="s">
        <v>4100</v>
      </c>
      <c r="K244" s="100" t="s">
        <v>4100</v>
      </c>
      <c r="L244" s="65">
        <v>0.5</v>
      </c>
      <c r="M244" s="71" t="s">
        <v>4247</v>
      </c>
      <c r="N244" s="72">
        <f t="shared" ref="N244:N275" si="10">O244/1000</f>
        <v>0.5</v>
      </c>
      <c r="O244" s="72">
        <v>500</v>
      </c>
      <c r="P244" s="68">
        <f t="shared" si="8"/>
        <v>0.25</v>
      </c>
      <c r="Q244" s="69" t="s">
        <v>4199</v>
      </c>
      <c r="S244" s="62" t="s">
        <v>4248</v>
      </c>
    </row>
    <row r="245" spans="1:19">
      <c r="A245" s="85"/>
      <c r="B245" s="62" t="s">
        <v>4376</v>
      </c>
      <c r="C245" s="71" t="s">
        <v>718</v>
      </c>
      <c r="D245" s="71" t="s">
        <v>298</v>
      </c>
      <c r="E245" s="62" t="s">
        <v>229</v>
      </c>
      <c r="F245" s="62" t="s">
        <v>330</v>
      </c>
      <c r="G245" s="62" t="s">
        <v>4360</v>
      </c>
      <c r="H245" s="64" t="s">
        <v>4100</v>
      </c>
      <c r="I245" s="64" t="s">
        <v>4100</v>
      </c>
      <c r="J245" s="100" t="s">
        <v>4100</v>
      </c>
      <c r="K245" s="100" t="s">
        <v>4100</v>
      </c>
      <c r="L245" s="65">
        <v>0.5</v>
      </c>
      <c r="M245" s="71" t="s">
        <v>4247</v>
      </c>
      <c r="N245" s="72">
        <f t="shared" si="10"/>
        <v>0.19980000000000001</v>
      </c>
      <c r="O245" s="72">
        <v>199.8</v>
      </c>
      <c r="P245" s="68">
        <f t="shared" si="8"/>
        <v>9.9900000000000003E-2</v>
      </c>
      <c r="Q245" s="69" t="s">
        <v>4199</v>
      </c>
      <c r="S245" s="62" t="s">
        <v>4248</v>
      </c>
    </row>
    <row r="246" spans="1:19">
      <c r="A246" s="85"/>
      <c r="B246" s="62" t="s">
        <v>4377</v>
      </c>
      <c r="C246" s="71" t="s">
        <v>2345</v>
      </c>
      <c r="D246" s="71" t="s">
        <v>298</v>
      </c>
      <c r="E246" s="62" t="s">
        <v>229</v>
      </c>
      <c r="F246" s="62" t="s">
        <v>330</v>
      </c>
      <c r="G246" s="62" t="s">
        <v>4378</v>
      </c>
      <c r="H246" s="64" t="s">
        <v>4100</v>
      </c>
      <c r="I246" s="64" t="s">
        <v>4100</v>
      </c>
      <c r="J246" s="100" t="s">
        <v>4100</v>
      </c>
      <c r="K246" s="100" t="s">
        <v>4100</v>
      </c>
      <c r="L246" s="65">
        <v>0.5</v>
      </c>
      <c r="M246" s="71" t="s">
        <v>4247</v>
      </c>
      <c r="N246" s="72">
        <f t="shared" si="10"/>
        <v>0.23749999999999999</v>
      </c>
      <c r="O246" s="72">
        <v>237.5</v>
      </c>
      <c r="P246" s="68">
        <f t="shared" si="8"/>
        <v>0.11874999999999999</v>
      </c>
      <c r="Q246" s="69" t="s">
        <v>4199</v>
      </c>
      <c r="S246" s="62" t="s">
        <v>4248</v>
      </c>
    </row>
    <row r="247" spans="1:19">
      <c r="A247" s="85"/>
      <c r="B247" s="62" t="s">
        <v>4379</v>
      </c>
      <c r="C247" s="71" t="s">
        <v>2345</v>
      </c>
      <c r="D247" s="71" t="s">
        <v>298</v>
      </c>
      <c r="E247" s="62" t="s">
        <v>229</v>
      </c>
      <c r="F247" s="62" t="s">
        <v>330</v>
      </c>
      <c r="G247" s="62" t="s">
        <v>4380</v>
      </c>
      <c r="H247" s="64" t="s">
        <v>4100</v>
      </c>
      <c r="I247" s="64" t="s">
        <v>4100</v>
      </c>
      <c r="J247" s="100" t="s">
        <v>4100</v>
      </c>
      <c r="K247" s="100" t="s">
        <v>4100</v>
      </c>
      <c r="L247" s="65">
        <v>0.5</v>
      </c>
      <c r="M247" s="71" t="s">
        <v>4247</v>
      </c>
      <c r="N247" s="72">
        <f t="shared" si="10"/>
        <v>0.21530000000000002</v>
      </c>
      <c r="O247" s="72">
        <v>215.3</v>
      </c>
      <c r="P247" s="68">
        <f t="shared" si="8"/>
        <v>0.10765000000000001</v>
      </c>
      <c r="Q247" s="69" t="s">
        <v>4199</v>
      </c>
      <c r="S247" s="62" t="s">
        <v>4248</v>
      </c>
    </row>
    <row r="248" spans="1:19">
      <c r="A248" s="85"/>
      <c r="B248" s="62" t="s">
        <v>4381</v>
      </c>
      <c r="C248" s="71" t="s">
        <v>2666</v>
      </c>
      <c r="D248" s="71" t="s">
        <v>298</v>
      </c>
      <c r="E248" s="62" t="s">
        <v>229</v>
      </c>
      <c r="F248" s="62" t="s">
        <v>330</v>
      </c>
      <c r="G248" s="62" t="s">
        <v>4382</v>
      </c>
      <c r="H248" s="64" t="s">
        <v>4100</v>
      </c>
      <c r="I248" s="64" t="s">
        <v>4100</v>
      </c>
      <c r="J248" s="100" t="s">
        <v>4100</v>
      </c>
      <c r="K248" s="100" t="s">
        <v>4100</v>
      </c>
      <c r="L248" s="65">
        <v>0.5</v>
      </c>
      <c r="M248" s="71" t="s">
        <v>4247</v>
      </c>
      <c r="N248" s="72">
        <f t="shared" si="10"/>
        <v>4.99</v>
      </c>
      <c r="O248" s="72">
        <v>4990</v>
      </c>
      <c r="P248" s="68">
        <f t="shared" si="8"/>
        <v>2.4950000000000001</v>
      </c>
      <c r="Q248" s="69" t="s">
        <v>4199</v>
      </c>
      <c r="S248" s="62" t="s">
        <v>4248</v>
      </c>
    </row>
    <row r="249" spans="1:19">
      <c r="A249" s="85"/>
      <c r="B249" s="62" t="s">
        <v>4383</v>
      </c>
      <c r="C249" s="71" t="s">
        <v>2053</v>
      </c>
      <c r="D249" s="71" t="s">
        <v>298</v>
      </c>
      <c r="E249" s="62" t="s">
        <v>229</v>
      </c>
      <c r="F249" s="62" t="s">
        <v>330</v>
      </c>
      <c r="G249" s="62" t="s">
        <v>4384</v>
      </c>
      <c r="H249" s="64" t="s">
        <v>4100</v>
      </c>
      <c r="I249" s="64" t="s">
        <v>4100</v>
      </c>
      <c r="J249" s="100" t="s">
        <v>4100</v>
      </c>
      <c r="K249" s="100" t="s">
        <v>4100</v>
      </c>
      <c r="L249" s="65">
        <v>0.5</v>
      </c>
      <c r="M249" s="71" t="s">
        <v>4247</v>
      </c>
      <c r="N249" s="72">
        <f t="shared" si="10"/>
        <v>4.9800000000000004</v>
      </c>
      <c r="O249" s="72">
        <v>4980</v>
      </c>
      <c r="P249" s="68">
        <f t="shared" si="8"/>
        <v>2.4900000000000002</v>
      </c>
      <c r="Q249" s="69" t="s">
        <v>4199</v>
      </c>
      <c r="S249" s="62" t="s">
        <v>4248</v>
      </c>
    </row>
    <row r="250" spans="1:19">
      <c r="A250" s="85"/>
      <c r="B250" s="62" t="s">
        <v>4385</v>
      </c>
      <c r="C250" s="71" t="s">
        <v>2885</v>
      </c>
      <c r="D250" s="71" t="s">
        <v>298</v>
      </c>
      <c r="E250" s="62" t="s">
        <v>229</v>
      </c>
      <c r="F250" s="62" t="s">
        <v>330</v>
      </c>
      <c r="G250" s="62" t="s">
        <v>4386</v>
      </c>
      <c r="H250" s="64" t="s">
        <v>4100</v>
      </c>
      <c r="I250" s="64" t="s">
        <v>4100</v>
      </c>
      <c r="J250" s="100" t="s">
        <v>4100</v>
      </c>
      <c r="K250" s="100" t="s">
        <v>4100</v>
      </c>
      <c r="L250" s="65">
        <v>0.5</v>
      </c>
      <c r="M250" s="71" t="s">
        <v>4247</v>
      </c>
      <c r="N250" s="72">
        <f t="shared" si="10"/>
        <v>4.9989999999999997</v>
      </c>
      <c r="O250" s="72">
        <v>4999</v>
      </c>
      <c r="P250" s="68">
        <f t="shared" si="8"/>
        <v>2.4994999999999998</v>
      </c>
      <c r="Q250" s="69" t="s">
        <v>4199</v>
      </c>
      <c r="S250" s="62" t="s">
        <v>4248</v>
      </c>
    </row>
    <row r="251" spans="1:19">
      <c r="A251" s="85"/>
      <c r="B251" s="62" t="s">
        <v>4387</v>
      </c>
      <c r="C251" s="71" t="s">
        <v>4308</v>
      </c>
      <c r="D251" s="71" t="s">
        <v>298</v>
      </c>
      <c r="E251" s="62" t="s">
        <v>229</v>
      </c>
      <c r="F251" s="62" t="s">
        <v>330</v>
      </c>
      <c r="G251" s="62" t="s">
        <v>4388</v>
      </c>
      <c r="H251" s="64" t="s">
        <v>4100</v>
      </c>
      <c r="I251" s="64" t="s">
        <v>4100</v>
      </c>
      <c r="J251" s="100" t="s">
        <v>4100</v>
      </c>
      <c r="K251" s="100" t="s">
        <v>4100</v>
      </c>
      <c r="L251" s="65">
        <v>0.5</v>
      </c>
      <c r="M251" s="71" t="s">
        <v>4247</v>
      </c>
      <c r="N251" s="72">
        <f t="shared" si="10"/>
        <v>2</v>
      </c>
      <c r="O251" s="72">
        <v>2000</v>
      </c>
      <c r="P251" s="68">
        <f t="shared" si="8"/>
        <v>1</v>
      </c>
      <c r="Q251" s="69" t="s">
        <v>4199</v>
      </c>
      <c r="S251" s="62" t="s">
        <v>4248</v>
      </c>
    </row>
    <row r="252" spans="1:19">
      <c r="A252" s="85"/>
      <c r="B252" s="62" t="s">
        <v>4389</v>
      </c>
      <c r="C252" s="71" t="s">
        <v>1758</v>
      </c>
      <c r="D252" s="71" t="s">
        <v>298</v>
      </c>
      <c r="E252" s="62" t="s">
        <v>229</v>
      </c>
      <c r="F252" s="62" t="s">
        <v>330</v>
      </c>
      <c r="G252" s="62" t="s">
        <v>4390</v>
      </c>
      <c r="H252" s="64" t="s">
        <v>4100</v>
      </c>
      <c r="I252" s="64" t="s">
        <v>4100</v>
      </c>
      <c r="J252" s="100" t="s">
        <v>4100</v>
      </c>
      <c r="K252" s="100" t="s">
        <v>4100</v>
      </c>
      <c r="L252" s="65">
        <v>0.5</v>
      </c>
      <c r="M252" s="71" t="s">
        <v>4247</v>
      </c>
      <c r="N252" s="72">
        <f t="shared" si="10"/>
        <v>4.99</v>
      </c>
      <c r="O252" s="72">
        <v>4990</v>
      </c>
      <c r="P252" s="68">
        <f t="shared" si="8"/>
        <v>2.4950000000000001</v>
      </c>
      <c r="Q252" s="69" t="s">
        <v>4199</v>
      </c>
      <c r="S252" s="62" t="s">
        <v>4248</v>
      </c>
    </row>
    <row r="253" spans="1:19">
      <c r="A253" s="85"/>
      <c r="B253" s="62" t="s">
        <v>4391</v>
      </c>
      <c r="C253" s="71" t="s">
        <v>2345</v>
      </c>
      <c r="D253" s="71" t="s">
        <v>298</v>
      </c>
      <c r="E253" s="62" t="s">
        <v>229</v>
      </c>
      <c r="F253" s="62" t="s">
        <v>330</v>
      </c>
      <c r="G253" s="62" t="s">
        <v>4392</v>
      </c>
      <c r="H253" s="64" t="s">
        <v>4100</v>
      </c>
      <c r="I253" s="64" t="s">
        <v>4100</v>
      </c>
      <c r="J253" s="100" t="s">
        <v>4100</v>
      </c>
      <c r="K253" s="100" t="s">
        <v>4100</v>
      </c>
      <c r="L253" s="65">
        <v>0.5</v>
      </c>
      <c r="M253" s="71" t="s">
        <v>4247</v>
      </c>
      <c r="N253" s="72">
        <f t="shared" si="10"/>
        <v>0.19980000000000001</v>
      </c>
      <c r="O253" s="72">
        <v>199.8</v>
      </c>
      <c r="P253" s="68">
        <f t="shared" si="8"/>
        <v>9.9900000000000003E-2</v>
      </c>
      <c r="Q253" s="69" t="s">
        <v>4199</v>
      </c>
      <c r="S253" s="62" t="s">
        <v>4248</v>
      </c>
    </row>
    <row r="254" spans="1:19">
      <c r="A254" s="85"/>
      <c r="B254" s="62" t="s">
        <v>4393</v>
      </c>
      <c r="C254" s="71" t="s">
        <v>2608</v>
      </c>
      <c r="D254" s="71" t="s">
        <v>298</v>
      </c>
      <c r="E254" s="62" t="s">
        <v>229</v>
      </c>
      <c r="F254" s="62" t="s">
        <v>330</v>
      </c>
      <c r="G254" s="62" t="s">
        <v>4394</v>
      </c>
      <c r="H254" s="64" t="s">
        <v>4100</v>
      </c>
      <c r="I254" s="64" t="s">
        <v>4100</v>
      </c>
      <c r="J254" s="100" t="s">
        <v>4100</v>
      </c>
      <c r="K254" s="100" t="s">
        <v>4100</v>
      </c>
      <c r="L254" s="65">
        <v>0.5</v>
      </c>
      <c r="M254" s="71" t="s">
        <v>4247</v>
      </c>
      <c r="N254" s="72">
        <f t="shared" si="10"/>
        <v>0.19980000000000001</v>
      </c>
      <c r="O254" s="72">
        <v>199.8</v>
      </c>
      <c r="P254" s="68">
        <f t="shared" si="8"/>
        <v>9.9900000000000003E-2</v>
      </c>
      <c r="Q254" s="69" t="s">
        <v>4199</v>
      </c>
      <c r="S254" s="62" t="s">
        <v>4248</v>
      </c>
    </row>
    <row r="255" spans="1:19">
      <c r="A255" s="85"/>
      <c r="B255" s="62" t="s">
        <v>4395</v>
      </c>
      <c r="C255" s="71" t="s">
        <v>2345</v>
      </c>
      <c r="D255" s="71" t="s">
        <v>298</v>
      </c>
      <c r="E255" s="62" t="s">
        <v>229</v>
      </c>
      <c r="F255" s="62" t="s">
        <v>330</v>
      </c>
      <c r="G255" s="62" t="s">
        <v>4396</v>
      </c>
      <c r="H255" s="64" t="s">
        <v>4100</v>
      </c>
      <c r="I255" s="64" t="s">
        <v>4100</v>
      </c>
      <c r="J255" s="100" t="s">
        <v>4100</v>
      </c>
      <c r="K255" s="100" t="s">
        <v>4100</v>
      </c>
      <c r="L255" s="65">
        <v>0.5</v>
      </c>
      <c r="M255" s="71" t="s">
        <v>4247</v>
      </c>
      <c r="N255" s="72">
        <f t="shared" si="10"/>
        <v>0.15090000000000001</v>
      </c>
      <c r="O255" s="72">
        <v>150.9</v>
      </c>
      <c r="P255" s="68">
        <f t="shared" si="8"/>
        <v>7.5450000000000003E-2</v>
      </c>
      <c r="Q255" s="69" t="s">
        <v>4199</v>
      </c>
      <c r="S255" s="62" t="s">
        <v>4248</v>
      </c>
    </row>
    <row r="256" spans="1:19">
      <c r="A256" s="85"/>
      <c r="B256" s="62" t="s">
        <v>4397</v>
      </c>
      <c r="C256" s="71" t="s">
        <v>2345</v>
      </c>
      <c r="D256" s="71" t="s">
        <v>298</v>
      </c>
      <c r="E256" s="62" t="s">
        <v>229</v>
      </c>
      <c r="F256" s="62" t="s">
        <v>330</v>
      </c>
      <c r="G256" s="62" t="s">
        <v>4398</v>
      </c>
      <c r="H256" s="64" t="s">
        <v>4100</v>
      </c>
      <c r="I256" s="64" t="s">
        <v>4100</v>
      </c>
      <c r="J256" s="100" t="s">
        <v>4100</v>
      </c>
      <c r="K256" s="100" t="s">
        <v>4100</v>
      </c>
      <c r="L256" s="65">
        <v>0.5</v>
      </c>
      <c r="M256" s="71" t="s">
        <v>4247</v>
      </c>
      <c r="N256" s="72">
        <f t="shared" si="10"/>
        <v>0.19980000000000001</v>
      </c>
      <c r="O256" s="72">
        <v>199.8</v>
      </c>
      <c r="P256" s="68">
        <f t="shared" si="8"/>
        <v>9.9900000000000003E-2</v>
      </c>
      <c r="Q256" s="69" t="s">
        <v>4199</v>
      </c>
      <c r="S256" s="62" t="s">
        <v>4248</v>
      </c>
    </row>
    <row r="257" spans="1:19">
      <c r="A257" s="85"/>
      <c r="B257" s="62" t="s">
        <v>4399</v>
      </c>
      <c r="C257" s="71" t="s">
        <v>2345</v>
      </c>
      <c r="D257" s="71" t="s">
        <v>298</v>
      </c>
      <c r="E257" s="62" t="s">
        <v>229</v>
      </c>
      <c r="F257" s="62" t="s">
        <v>330</v>
      </c>
      <c r="G257" s="62" t="s">
        <v>4400</v>
      </c>
      <c r="H257" s="64" t="s">
        <v>4100</v>
      </c>
      <c r="I257" s="64" t="s">
        <v>4100</v>
      </c>
      <c r="J257" s="100" t="s">
        <v>4100</v>
      </c>
      <c r="K257" s="100" t="s">
        <v>4100</v>
      </c>
      <c r="L257" s="65">
        <v>0.5</v>
      </c>
      <c r="M257" s="71" t="s">
        <v>4247</v>
      </c>
      <c r="N257" s="72">
        <f t="shared" si="10"/>
        <v>0.24149999999999999</v>
      </c>
      <c r="O257" s="72">
        <v>241.5</v>
      </c>
      <c r="P257" s="68">
        <f t="shared" si="8"/>
        <v>0.12075</v>
      </c>
      <c r="Q257" s="69" t="s">
        <v>4199</v>
      </c>
      <c r="S257" s="62" t="s">
        <v>4248</v>
      </c>
    </row>
    <row r="258" spans="1:19">
      <c r="A258" s="85"/>
      <c r="B258" s="62" t="s">
        <v>4401</v>
      </c>
      <c r="C258" s="71" t="s">
        <v>619</v>
      </c>
      <c r="D258" s="71" t="s">
        <v>298</v>
      </c>
      <c r="E258" s="62" t="s">
        <v>229</v>
      </c>
      <c r="F258" s="62" t="s">
        <v>330</v>
      </c>
      <c r="G258" s="62" t="s">
        <v>4402</v>
      </c>
      <c r="H258" s="64" t="s">
        <v>4100</v>
      </c>
      <c r="I258" s="64" t="s">
        <v>4100</v>
      </c>
      <c r="J258" s="100" t="s">
        <v>4100</v>
      </c>
      <c r="K258" s="100" t="s">
        <v>4100</v>
      </c>
      <c r="L258" s="65">
        <v>0.5</v>
      </c>
      <c r="M258" s="71" t="s">
        <v>4247</v>
      </c>
      <c r="N258" s="72">
        <f t="shared" si="10"/>
        <v>0.25</v>
      </c>
      <c r="O258" s="72">
        <v>250</v>
      </c>
      <c r="P258" s="68">
        <f t="shared" ref="P258:P307" si="11">N258*L258</f>
        <v>0.125</v>
      </c>
      <c r="Q258" s="69" t="s">
        <v>4199</v>
      </c>
      <c r="S258" s="62" t="s">
        <v>4248</v>
      </c>
    </row>
    <row r="259" spans="1:19">
      <c r="A259" s="85"/>
      <c r="B259" s="62" t="s">
        <v>4403</v>
      </c>
      <c r="C259" s="71" t="s">
        <v>2666</v>
      </c>
      <c r="D259" s="71" t="s">
        <v>298</v>
      </c>
      <c r="E259" s="62" t="s">
        <v>229</v>
      </c>
      <c r="F259" s="62" t="s">
        <v>330</v>
      </c>
      <c r="G259" s="62" t="s">
        <v>4404</v>
      </c>
      <c r="H259" s="64" t="s">
        <v>4100</v>
      </c>
      <c r="I259" s="64" t="s">
        <v>4100</v>
      </c>
      <c r="J259" s="100" t="s">
        <v>4100</v>
      </c>
      <c r="K259" s="100" t="s">
        <v>4100</v>
      </c>
      <c r="L259" s="65">
        <v>0.5</v>
      </c>
      <c r="M259" s="71" t="s">
        <v>4247</v>
      </c>
      <c r="N259" s="72">
        <f t="shared" si="10"/>
        <v>0.249</v>
      </c>
      <c r="O259" s="72">
        <v>249</v>
      </c>
      <c r="P259" s="68">
        <f t="shared" si="11"/>
        <v>0.1245</v>
      </c>
      <c r="Q259" s="69" t="s">
        <v>4199</v>
      </c>
      <c r="S259" s="62" t="s">
        <v>4248</v>
      </c>
    </row>
    <row r="260" spans="1:19">
      <c r="A260" s="85"/>
      <c r="B260" s="62" t="s">
        <v>4405</v>
      </c>
      <c r="C260" s="71" t="s">
        <v>1486</v>
      </c>
      <c r="D260" s="71" t="s">
        <v>298</v>
      </c>
      <c r="E260" s="62" t="s">
        <v>230</v>
      </c>
      <c r="F260" s="62" t="s">
        <v>330</v>
      </c>
      <c r="G260" s="62" t="s">
        <v>4406</v>
      </c>
      <c r="H260" s="64" t="s">
        <v>4100</v>
      </c>
      <c r="I260" s="64" t="s">
        <v>4100</v>
      </c>
      <c r="J260" s="100" t="s">
        <v>4100</v>
      </c>
      <c r="K260" s="100" t="s">
        <v>4100</v>
      </c>
      <c r="L260" s="65">
        <v>0.5</v>
      </c>
      <c r="M260" s="71" t="s">
        <v>4247</v>
      </c>
      <c r="N260" s="72">
        <f t="shared" si="10"/>
        <v>0.996</v>
      </c>
      <c r="O260" s="72">
        <v>996</v>
      </c>
      <c r="P260" s="68">
        <f t="shared" si="11"/>
        <v>0.498</v>
      </c>
      <c r="Q260" s="69" t="s">
        <v>4199</v>
      </c>
      <c r="S260" s="62" t="s">
        <v>4248</v>
      </c>
    </row>
    <row r="261" spans="1:19">
      <c r="A261" s="85"/>
      <c r="B261" s="62" t="s">
        <v>4407</v>
      </c>
      <c r="C261" s="71" t="s">
        <v>1979</v>
      </c>
      <c r="D261" s="71" t="s">
        <v>298</v>
      </c>
      <c r="E261" s="62" t="s">
        <v>230</v>
      </c>
      <c r="F261" s="62" t="s">
        <v>330</v>
      </c>
      <c r="G261" s="62" t="s">
        <v>4408</v>
      </c>
      <c r="H261" s="64" t="s">
        <v>4100</v>
      </c>
      <c r="I261" s="64" t="s">
        <v>4100</v>
      </c>
      <c r="J261" s="100" t="s">
        <v>4100</v>
      </c>
      <c r="K261" s="100" t="s">
        <v>4100</v>
      </c>
      <c r="L261" s="65">
        <v>0.5</v>
      </c>
      <c r="M261" s="71" t="s">
        <v>4247</v>
      </c>
      <c r="N261" s="72">
        <f t="shared" si="10"/>
        <v>3.8</v>
      </c>
      <c r="O261" s="72">
        <v>3800</v>
      </c>
      <c r="P261" s="68">
        <f t="shared" si="11"/>
        <v>1.9</v>
      </c>
      <c r="Q261" s="69" t="s">
        <v>4199</v>
      </c>
      <c r="S261" s="62" t="s">
        <v>4248</v>
      </c>
    </row>
    <row r="262" spans="1:19">
      <c r="A262" s="85"/>
      <c r="B262" s="62" t="s">
        <v>4409</v>
      </c>
      <c r="C262" s="71" t="s">
        <v>1486</v>
      </c>
      <c r="D262" s="71" t="s">
        <v>298</v>
      </c>
      <c r="E262" s="62" t="s">
        <v>230</v>
      </c>
      <c r="F262" s="62" t="s">
        <v>330</v>
      </c>
      <c r="G262" s="62" t="s">
        <v>4410</v>
      </c>
      <c r="H262" s="64" t="s">
        <v>4100</v>
      </c>
      <c r="I262" s="64" t="s">
        <v>4100</v>
      </c>
      <c r="J262" s="100" t="s">
        <v>4100</v>
      </c>
      <c r="K262" s="100" t="s">
        <v>4100</v>
      </c>
      <c r="L262" s="65">
        <v>0.5</v>
      </c>
      <c r="M262" s="71" t="s">
        <v>4247</v>
      </c>
      <c r="N262" s="72">
        <f t="shared" si="10"/>
        <v>4.3159999999999998</v>
      </c>
      <c r="O262" s="72">
        <v>4316</v>
      </c>
      <c r="P262" s="68">
        <f t="shared" si="11"/>
        <v>2.1579999999999999</v>
      </c>
      <c r="Q262" s="69" t="s">
        <v>4199</v>
      </c>
      <c r="S262" s="62" t="s">
        <v>4248</v>
      </c>
    </row>
    <row r="263" spans="1:19">
      <c r="A263" s="85"/>
      <c r="B263" s="62" t="s">
        <v>4411</v>
      </c>
      <c r="C263" s="71" t="s">
        <v>638</v>
      </c>
      <c r="D263" s="71" t="s">
        <v>298</v>
      </c>
      <c r="E263" s="62" t="s">
        <v>230</v>
      </c>
      <c r="F263" s="62" t="s">
        <v>330</v>
      </c>
      <c r="G263" s="62" t="s">
        <v>4412</v>
      </c>
      <c r="H263" s="64" t="s">
        <v>4100</v>
      </c>
      <c r="I263" s="64" t="s">
        <v>4100</v>
      </c>
      <c r="J263" s="100" t="s">
        <v>4100</v>
      </c>
      <c r="K263" s="100" t="s">
        <v>4100</v>
      </c>
      <c r="L263" s="65">
        <v>0.5</v>
      </c>
      <c r="M263" s="71" t="s">
        <v>4247</v>
      </c>
      <c r="N263" s="72">
        <f t="shared" si="10"/>
        <v>2.7</v>
      </c>
      <c r="O263" s="72">
        <v>2700</v>
      </c>
      <c r="P263" s="68">
        <f t="shared" si="11"/>
        <v>1.35</v>
      </c>
      <c r="Q263" s="69" t="s">
        <v>4199</v>
      </c>
      <c r="S263" s="62" t="s">
        <v>4248</v>
      </c>
    </row>
    <row r="264" spans="1:19">
      <c r="A264" s="85"/>
      <c r="B264" s="62" t="s">
        <v>4413</v>
      </c>
      <c r="C264" s="71" t="s">
        <v>2051</v>
      </c>
      <c r="D264" s="71" t="s">
        <v>298</v>
      </c>
      <c r="E264" s="62" t="s">
        <v>230</v>
      </c>
      <c r="F264" s="62" t="s">
        <v>330</v>
      </c>
      <c r="G264" s="62" t="s">
        <v>4254</v>
      </c>
      <c r="H264" s="64" t="s">
        <v>4100</v>
      </c>
      <c r="I264" s="64" t="s">
        <v>4100</v>
      </c>
      <c r="J264" s="100" t="s">
        <v>4100</v>
      </c>
      <c r="K264" s="100" t="s">
        <v>4100</v>
      </c>
      <c r="L264" s="65">
        <v>0.5</v>
      </c>
      <c r="M264" s="71" t="s">
        <v>4247</v>
      </c>
      <c r="N264" s="72">
        <f t="shared" si="10"/>
        <v>0.498</v>
      </c>
      <c r="O264" s="72">
        <v>498</v>
      </c>
      <c r="P264" s="68">
        <f t="shared" si="11"/>
        <v>0.249</v>
      </c>
      <c r="Q264" s="69" t="s">
        <v>4199</v>
      </c>
      <c r="S264" s="62" t="s">
        <v>4248</v>
      </c>
    </row>
    <row r="265" spans="1:19">
      <c r="A265" s="85"/>
      <c r="B265" s="62" t="s">
        <v>4414</v>
      </c>
      <c r="C265" s="71" t="s">
        <v>2633</v>
      </c>
      <c r="D265" s="71" t="s">
        <v>298</v>
      </c>
      <c r="E265" s="62" t="s">
        <v>230</v>
      </c>
      <c r="F265" s="62" t="s">
        <v>330</v>
      </c>
      <c r="G265" s="62" t="s">
        <v>4415</v>
      </c>
      <c r="H265" s="64" t="s">
        <v>4100</v>
      </c>
      <c r="I265" s="64" t="s">
        <v>4100</v>
      </c>
      <c r="J265" s="100" t="s">
        <v>4100</v>
      </c>
      <c r="K265" s="100" t="s">
        <v>4100</v>
      </c>
      <c r="L265" s="65">
        <v>0.5</v>
      </c>
      <c r="M265" s="71" t="s">
        <v>4247</v>
      </c>
      <c r="N265" s="72">
        <f t="shared" si="10"/>
        <v>0.499</v>
      </c>
      <c r="O265" s="72">
        <v>499</v>
      </c>
      <c r="P265" s="68">
        <f t="shared" si="11"/>
        <v>0.2495</v>
      </c>
      <c r="Q265" s="69" t="s">
        <v>4199</v>
      </c>
      <c r="S265" s="62" t="s">
        <v>4248</v>
      </c>
    </row>
    <row r="266" spans="1:19">
      <c r="A266" s="85"/>
      <c r="B266" s="62" t="s">
        <v>4416</v>
      </c>
      <c r="C266" s="71" t="s">
        <v>633</v>
      </c>
      <c r="D266" s="71" t="s">
        <v>298</v>
      </c>
      <c r="E266" s="62" t="s">
        <v>230</v>
      </c>
      <c r="F266" s="62" t="s">
        <v>330</v>
      </c>
      <c r="G266" s="62" t="s">
        <v>4417</v>
      </c>
      <c r="H266" s="64" t="s">
        <v>4100</v>
      </c>
      <c r="I266" s="64" t="s">
        <v>4100</v>
      </c>
      <c r="J266" s="100" t="s">
        <v>4100</v>
      </c>
      <c r="K266" s="100" t="s">
        <v>4100</v>
      </c>
      <c r="L266" s="65">
        <v>0.5</v>
      </c>
      <c r="M266" s="71" t="s">
        <v>4247</v>
      </c>
      <c r="N266" s="72">
        <f t="shared" si="10"/>
        <v>0.375</v>
      </c>
      <c r="O266" s="72">
        <v>375</v>
      </c>
      <c r="P266" s="68">
        <f t="shared" si="11"/>
        <v>0.1875</v>
      </c>
      <c r="Q266" s="69" t="s">
        <v>4199</v>
      </c>
      <c r="S266" s="62" t="s">
        <v>4248</v>
      </c>
    </row>
    <row r="267" spans="1:19">
      <c r="A267" s="85"/>
      <c r="B267" s="62" t="s">
        <v>4418</v>
      </c>
      <c r="C267" s="71" t="s">
        <v>1083</v>
      </c>
      <c r="D267" s="71" t="s">
        <v>298</v>
      </c>
      <c r="E267" s="62" t="s">
        <v>230</v>
      </c>
      <c r="F267" s="62" t="s">
        <v>330</v>
      </c>
      <c r="G267" s="62" t="s">
        <v>4419</v>
      </c>
      <c r="H267" s="64" t="s">
        <v>4100</v>
      </c>
      <c r="I267" s="64" t="s">
        <v>4100</v>
      </c>
      <c r="J267" s="100" t="s">
        <v>4100</v>
      </c>
      <c r="K267" s="100" t="s">
        <v>4100</v>
      </c>
      <c r="L267" s="65">
        <v>0.5</v>
      </c>
      <c r="M267" s="71" t="s">
        <v>4247</v>
      </c>
      <c r="N267" s="72">
        <f t="shared" si="10"/>
        <v>0.24</v>
      </c>
      <c r="O267" s="72">
        <v>240</v>
      </c>
      <c r="P267" s="68">
        <f t="shared" si="11"/>
        <v>0.12</v>
      </c>
      <c r="Q267" s="69" t="s">
        <v>4199</v>
      </c>
      <c r="S267" s="62" t="s">
        <v>4248</v>
      </c>
    </row>
    <row r="268" spans="1:19">
      <c r="A268" s="85"/>
      <c r="B268" s="62" t="s">
        <v>4420</v>
      </c>
      <c r="C268" s="71" t="s">
        <v>1923</v>
      </c>
      <c r="D268" s="71" t="s">
        <v>298</v>
      </c>
      <c r="E268" s="62" t="s">
        <v>230</v>
      </c>
      <c r="F268" s="62" t="s">
        <v>330</v>
      </c>
      <c r="G268" s="62" t="s">
        <v>3300</v>
      </c>
      <c r="H268" s="64" t="s">
        <v>4100</v>
      </c>
      <c r="I268" s="64" t="s">
        <v>4100</v>
      </c>
      <c r="J268" s="100" t="s">
        <v>4100</v>
      </c>
      <c r="K268" s="100" t="s">
        <v>4100</v>
      </c>
      <c r="L268" s="65">
        <v>0.5</v>
      </c>
      <c r="M268" s="71" t="s">
        <v>4247</v>
      </c>
      <c r="N268" s="72">
        <f t="shared" si="10"/>
        <v>4.5999999999999996</v>
      </c>
      <c r="O268" s="72">
        <v>4600</v>
      </c>
      <c r="P268" s="68">
        <f t="shared" si="11"/>
        <v>2.2999999999999998</v>
      </c>
      <c r="Q268" s="69" t="s">
        <v>4199</v>
      </c>
      <c r="S268" s="62" t="s">
        <v>4248</v>
      </c>
    </row>
    <row r="269" spans="1:19">
      <c r="A269" s="85"/>
      <c r="B269" s="62" t="s">
        <v>4421</v>
      </c>
      <c r="C269" s="71" t="s">
        <v>2633</v>
      </c>
      <c r="D269" s="71" t="s">
        <v>298</v>
      </c>
      <c r="E269" s="62" t="s">
        <v>230</v>
      </c>
      <c r="F269" s="62" t="s">
        <v>330</v>
      </c>
      <c r="G269" s="62" t="s">
        <v>4422</v>
      </c>
      <c r="H269" s="64" t="s">
        <v>4100</v>
      </c>
      <c r="I269" s="64" t="s">
        <v>4100</v>
      </c>
      <c r="J269" s="100" t="s">
        <v>4100</v>
      </c>
      <c r="K269" s="100" t="s">
        <v>4100</v>
      </c>
      <c r="L269" s="65">
        <v>0.5</v>
      </c>
      <c r="M269" s="71" t="s">
        <v>4247</v>
      </c>
      <c r="N269" s="72">
        <f t="shared" si="10"/>
        <v>2.66</v>
      </c>
      <c r="O269" s="72">
        <v>2660</v>
      </c>
      <c r="P269" s="68">
        <f t="shared" si="11"/>
        <v>1.33</v>
      </c>
      <c r="Q269" s="69" t="s">
        <v>4199</v>
      </c>
      <c r="S269" s="62" t="s">
        <v>4248</v>
      </c>
    </row>
    <row r="270" spans="1:19">
      <c r="A270" s="85"/>
      <c r="B270" s="62" t="s">
        <v>4423</v>
      </c>
      <c r="C270" s="71" t="s">
        <v>1083</v>
      </c>
      <c r="D270" s="71" t="s">
        <v>298</v>
      </c>
      <c r="E270" s="62" t="s">
        <v>230</v>
      </c>
      <c r="F270" s="62" t="s">
        <v>330</v>
      </c>
      <c r="G270" s="62" t="s">
        <v>4424</v>
      </c>
      <c r="H270" s="64" t="s">
        <v>4100</v>
      </c>
      <c r="I270" s="64" t="s">
        <v>4100</v>
      </c>
      <c r="J270" s="100" t="s">
        <v>4100</v>
      </c>
      <c r="K270" s="100" t="s">
        <v>4100</v>
      </c>
      <c r="L270" s="65">
        <v>0.5</v>
      </c>
      <c r="M270" s="71" t="s">
        <v>4247</v>
      </c>
      <c r="N270" s="72">
        <f t="shared" si="10"/>
        <v>0.999</v>
      </c>
      <c r="O270" s="72">
        <v>999</v>
      </c>
      <c r="P270" s="68">
        <f t="shared" si="11"/>
        <v>0.4995</v>
      </c>
      <c r="Q270" s="69" t="s">
        <v>4199</v>
      </c>
      <c r="S270" s="62" t="s">
        <v>4248</v>
      </c>
    </row>
    <row r="271" spans="1:19">
      <c r="A271" s="85"/>
      <c r="B271" s="62" t="s">
        <v>4425</v>
      </c>
      <c r="C271" s="71" t="s">
        <v>1923</v>
      </c>
      <c r="D271" s="71" t="s">
        <v>298</v>
      </c>
      <c r="E271" s="62" t="s">
        <v>230</v>
      </c>
      <c r="F271" s="62" t="s">
        <v>330</v>
      </c>
      <c r="G271" s="62" t="s">
        <v>4426</v>
      </c>
      <c r="H271" s="64" t="s">
        <v>4100</v>
      </c>
      <c r="I271" s="64" t="s">
        <v>4100</v>
      </c>
      <c r="J271" s="100" t="s">
        <v>4100</v>
      </c>
      <c r="K271" s="100" t="s">
        <v>4100</v>
      </c>
      <c r="L271" s="65">
        <v>0.5</v>
      </c>
      <c r="M271" s="71" t="s">
        <v>4247</v>
      </c>
      <c r="N271" s="72">
        <f t="shared" si="10"/>
        <v>0.24</v>
      </c>
      <c r="O271" s="72">
        <v>240</v>
      </c>
      <c r="P271" s="68">
        <f t="shared" si="11"/>
        <v>0.12</v>
      </c>
      <c r="Q271" s="69" t="s">
        <v>4199</v>
      </c>
      <c r="S271" s="62" t="s">
        <v>4248</v>
      </c>
    </row>
    <row r="272" spans="1:19">
      <c r="A272" s="85"/>
      <c r="B272" s="62" t="s">
        <v>4427</v>
      </c>
      <c r="C272" s="71" t="s">
        <v>2043</v>
      </c>
      <c r="D272" s="71" t="s">
        <v>298</v>
      </c>
      <c r="E272" s="62" t="s">
        <v>234</v>
      </c>
      <c r="F272" s="62" t="s">
        <v>330</v>
      </c>
      <c r="G272" s="62" t="s">
        <v>4428</v>
      </c>
      <c r="H272" s="64" t="s">
        <v>4100</v>
      </c>
      <c r="I272" s="64" t="s">
        <v>4100</v>
      </c>
      <c r="J272" s="100" t="s">
        <v>4100</v>
      </c>
      <c r="K272" s="100" t="s">
        <v>4100</v>
      </c>
      <c r="L272" s="65">
        <v>0.5</v>
      </c>
      <c r="M272" s="71" t="s">
        <v>4247</v>
      </c>
      <c r="N272" s="72">
        <f t="shared" si="10"/>
        <v>1.986</v>
      </c>
      <c r="O272" s="72">
        <v>1986</v>
      </c>
      <c r="P272" s="68">
        <f t="shared" si="11"/>
        <v>0.99299999999999999</v>
      </c>
      <c r="Q272" s="69" t="s">
        <v>4199</v>
      </c>
      <c r="S272" s="62" t="s">
        <v>4248</v>
      </c>
    </row>
    <row r="273" spans="1:19">
      <c r="A273" s="85"/>
      <c r="B273" s="62" t="s">
        <v>4429</v>
      </c>
      <c r="C273" s="71" t="s">
        <v>471</v>
      </c>
      <c r="D273" s="71" t="s">
        <v>298</v>
      </c>
      <c r="E273" s="62" t="s">
        <v>234</v>
      </c>
      <c r="F273" s="62" t="s">
        <v>330</v>
      </c>
      <c r="G273" s="62" t="s">
        <v>4430</v>
      </c>
      <c r="H273" s="64" t="s">
        <v>4100</v>
      </c>
      <c r="I273" s="64" t="s">
        <v>4100</v>
      </c>
      <c r="J273" s="100" t="s">
        <v>4100</v>
      </c>
      <c r="K273" s="100" t="s">
        <v>4100</v>
      </c>
      <c r="L273" s="65">
        <v>0.5</v>
      </c>
      <c r="M273" s="71" t="s">
        <v>4247</v>
      </c>
      <c r="N273" s="72">
        <f t="shared" si="10"/>
        <v>1.5940000000000001</v>
      </c>
      <c r="O273" s="72">
        <v>1594</v>
      </c>
      <c r="P273" s="68">
        <f t="shared" si="11"/>
        <v>0.79700000000000004</v>
      </c>
      <c r="Q273" s="69" t="s">
        <v>4199</v>
      </c>
      <c r="S273" s="62" t="s">
        <v>4248</v>
      </c>
    </row>
    <row r="274" spans="1:19">
      <c r="A274" s="85"/>
      <c r="B274" s="62" t="s">
        <v>4431</v>
      </c>
      <c r="C274" s="71" t="s">
        <v>2332</v>
      </c>
      <c r="D274" s="71" t="s">
        <v>298</v>
      </c>
      <c r="E274" s="62" t="s">
        <v>234</v>
      </c>
      <c r="F274" s="62" t="s">
        <v>330</v>
      </c>
      <c r="G274" s="62" t="s">
        <v>4410</v>
      </c>
      <c r="H274" s="64" t="s">
        <v>4100</v>
      </c>
      <c r="I274" s="64" t="s">
        <v>4100</v>
      </c>
      <c r="J274" s="100" t="s">
        <v>4100</v>
      </c>
      <c r="K274" s="100" t="s">
        <v>4100</v>
      </c>
      <c r="L274" s="65">
        <v>0.5</v>
      </c>
      <c r="M274" s="71" t="s">
        <v>4247</v>
      </c>
      <c r="N274" s="72">
        <f t="shared" si="10"/>
        <v>4.4588000000000001</v>
      </c>
      <c r="O274" s="72">
        <v>4458.8</v>
      </c>
      <c r="P274" s="68">
        <f t="shared" si="11"/>
        <v>2.2294</v>
      </c>
      <c r="Q274" s="69" t="s">
        <v>4199</v>
      </c>
      <c r="S274" s="62" t="s">
        <v>4248</v>
      </c>
    </row>
    <row r="275" spans="1:19">
      <c r="A275" s="85"/>
      <c r="B275" s="62" t="s">
        <v>4432</v>
      </c>
      <c r="C275" s="71" t="s">
        <v>485</v>
      </c>
      <c r="D275" s="71" t="s">
        <v>298</v>
      </c>
      <c r="E275" s="62" t="s">
        <v>234</v>
      </c>
      <c r="F275" s="62" t="s">
        <v>330</v>
      </c>
      <c r="G275" s="62" t="s">
        <v>4433</v>
      </c>
      <c r="H275" s="64" t="s">
        <v>4100</v>
      </c>
      <c r="I275" s="64" t="s">
        <v>4100</v>
      </c>
      <c r="J275" s="100" t="s">
        <v>4100</v>
      </c>
      <c r="K275" s="100" t="s">
        <v>4100</v>
      </c>
      <c r="L275" s="65">
        <v>0.5</v>
      </c>
      <c r="M275" s="71" t="s">
        <v>4247</v>
      </c>
      <c r="N275" s="72">
        <f t="shared" si="10"/>
        <v>1.8</v>
      </c>
      <c r="O275" s="72">
        <v>1800</v>
      </c>
      <c r="P275" s="68">
        <f t="shared" si="11"/>
        <v>0.9</v>
      </c>
      <c r="Q275" s="69" t="s">
        <v>4199</v>
      </c>
      <c r="S275" s="62" t="s">
        <v>4248</v>
      </c>
    </row>
    <row r="276" spans="1:19">
      <c r="A276" s="85"/>
      <c r="B276" s="62" t="s">
        <v>4434</v>
      </c>
      <c r="C276" s="71" t="s">
        <v>503</v>
      </c>
      <c r="D276" s="71" t="s">
        <v>298</v>
      </c>
      <c r="E276" s="62" t="s">
        <v>234</v>
      </c>
      <c r="F276" s="62" t="s">
        <v>330</v>
      </c>
      <c r="G276" s="62" t="s">
        <v>4435</v>
      </c>
      <c r="H276" s="64" t="s">
        <v>4100</v>
      </c>
      <c r="I276" s="64" t="s">
        <v>4100</v>
      </c>
      <c r="J276" s="100" t="s">
        <v>4100</v>
      </c>
      <c r="K276" s="100" t="s">
        <v>4100</v>
      </c>
      <c r="L276" s="65">
        <v>0.5</v>
      </c>
      <c r="M276" s="71" t="s">
        <v>4247</v>
      </c>
      <c r="N276" s="72">
        <f t="shared" ref="N276:N307" si="12">O276/1000</f>
        <v>5.8000000000000003E-2</v>
      </c>
      <c r="O276" s="72">
        <v>58</v>
      </c>
      <c r="P276" s="68">
        <f t="shared" si="11"/>
        <v>2.9000000000000001E-2</v>
      </c>
      <c r="Q276" s="69" t="s">
        <v>4199</v>
      </c>
      <c r="S276" s="62" t="s">
        <v>4248</v>
      </c>
    </row>
    <row r="277" spans="1:19">
      <c r="A277" s="85"/>
      <c r="B277" s="62" t="s">
        <v>4436</v>
      </c>
      <c r="C277" s="71" t="s">
        <v>503</v>
      </c>
      <c r="D277" s="71" t="s">
        <v>298</v>
      </c>
      <c r="E277" s="62" t="s">
        <v>234</v>
      </c>
      <c r="F277" s="62" t="s">
        <v>330</v>
      </c>
      <c r="G277" s="62" t="s">
        <v>4437</v>
      </c>
      <c r="H277" s="64" t="s">
        <v>4100</v>
      </c>
      <c r="I277" s="64" t="s">
        <v>4100</v>
      </c>
      <c r="J277" s="100" t="s">
        <v>4100</v>
      </c>
      <c r="K277" s="100" t="s">
        <v>4100</v>
      </c>
      <c r="L277" s="65">
        <v>0.5</v>
      </c>
      <c r="M277" s="71" t="s">
        <v>4247</v>
      </c>
      <c r="N277" s="72">
        <f t="shared" si="12"/>
        <v>6.6599999999999993E-2</v>
      </c>
      <c r="O277" s="72">
        <v>66.599999999999994</v>
      </c>
      <c r="P277" s="68">
        <f t="shared" si="11"/>
        <v>3.3299999999999996E-2</v>
      </c>
      <c r="Q277" s="69" t="s">
        <v>4199</v>
      </c>
      <c r="S277" s="62" t="s">
        <v>4248</v>
      </c>
    </row>
    <row r="278" spans="1:19">
      <c r="A278" s="85"/>
      <c r="B278" s="62" t="s">
        <v>4438</v>
      </c>
      <c r="C278" s="71" t="s">
        <v>503</v>
      </c>
      <c r="D278" s="71" t="s">
        <v>298</v>
      </c>
      <c r="E278" s="62" t="s">
        <v>234</v>
      </c>
      <c r="F278" s="62" t="s">
        <v>330</v>
      </c>
      <c r="G278" s="62" t="s">
        <v>4437</v>
      </c>
      <c r="H278" s="64" t="s">
        <v>4100</v>
      </c>
      <c r="I278" s="64" t="s">
        <v>4100</v>
      </c>
      <c r="J278" s="100" t="s">
        <v>4100</v>
      </c>
      <c r="K278" s="100" t="s">
        <v>4100</v>
      </c>
      <c r="L278" s="65">
        <v>0.5</v>
      </c>
      <c r="M278" s="71" t="s">
        <v>4247</v>
      </c>
      <c r="N278" s="72">
        <f t="shared" si="12"/>
        <v>0.19980000000000001</v>
      </c>
      <c r="O278" s="72">
        <v>199.8</v>
      </c>
      <c r="P278" s="68">
        <f t="shared" si="11"/>
        <v>9.9900000000000003E-2</v>
      </c>
      <c r="Q278" s="69" t="s">
        <v>4199</v>
      </c>
      <c r="S278" s="62" t="s">
        <v>4248</v>
      </c>
    </row>
    <row r="279" spans="1:19">
      <c r="A279" s="85"/>
      <c r="B279" s="62" t="s">
        <v>4439</v>
      </c>
      <c r="C279" s="71" t="s">
        <v>3766</v>
      </c>
      <c r="D279" s="71" t="s">
        <v>298</v>
      </c>
      <c r="E279" s="62" t="s">
        <v>234</v>
      </c>
      <c r="F279" s="62" t="s">
        <v>330</v>
      </c>
      <c r="G279" s="62" t="s">
        <v>4336</v>
      </c>
      <c r="H279" s="64" t="s">
        <v>4100</v>
      </c>
      <c r="I279" s="64" t="s">
        <v>4100</v>
      </c>
      <c r="J279" s="100" t="s">
        <v>4100</v>
      </c>
      <c r="K279" s="100" t="s">
        <v>4100</v>
      </c>
      <c r="L279" s="65">
        <v>0.5</v>
      </c>
      <c r="M279" s="71" t="s">
        <v>4247</v>
      </c>
      <c r="N279" s="72">
        <f t="shared" si="12"/>
        <v>0.2</v>
      </c>
      <c r="O279" s="72">
        <v>200</v>
      </c>
      <c r="P279" s="68">
        <f t="shared" si="11"/>
        <v>0.1</v>
      </c>
      <c r="Q279" s="69" t="s">
        <v>4199</v>
      </c>
      <c r="S279" s="62" t="s">
        <v>4248</v>
      </c>
    </row>
    <row r="280" spans="1:19">
      <c r="A280" s="85"/>
      <c r="B280" s="62" t="s">
        <v>4440</v>
      </c>
      <c r="C280" s="71" t="s">
        <v>4441</v>
      </c>
      <c r="D280" s="71" t="s">
        <v>298</v>
      </c>
      <c r="E280" s="62" t="s">
        <v>234</v>
      </c>
      <c r="F280" s="62" t="s">
        <v>330</v>
      </c>
      <c r="G280" s="62" t="s">
        <v>4442</v>
      </c>
      <c r="H280" s="64" t="s">
        <v>4100</v>
      </c>
      <c r="I280" s="64" t="s">
        <v>4100</v>
      </c>
      <c r="J280" s="100" t="s">
        <v>4100</v>
      </c>
      <c r="K280" s="100" t="s">
        <v>4100</v>
      </c>
      <c r="L280" s="65">
        <v>0.5</v>
      </c>
      <c r="M280" s="71" t="s">
        <v>4247</v>
      </c>
      <c r="N280" s="72">
        <f t="shared" si="12"/>
        <v>0.24</v>
      </c>
      <c r="O280" s="72">
        <v>240</v>
      </c>
      <c r="P280" s="68">
        <f t="shared" si="11"/>
        <v>0.12</v>
      </c>
      <c r="Q280" s="69" t="s">
        <v>4199</v>
      </c>
      <c r="S280" s="62" t="s">
        <v>4248</v>
      </c>
    </row>
    <row r="281" spans="1:19">
      <c r="A281" s="85"/>
      <c r="B281" s="62" t="s">
        <v>4443</v>
      </c>
      <c r="C281" s="71" t="s">
        <v>1926</v>
      </c>
      <c r="D281" s="71" t="s">
        <v>298</v>
      </c>
      <c r="E281" s="62" t="s">
        <v>234</v>
      </c>
      <c r="F281" s="62" t="s">
        <v>330</v>
      </c>
      <c r="G281" s="62" t="s">
        <v>4340</v>
      </c>
      <c r="H281" s="64" t="s">
        <v>4100</v>
      </c>
      <c r="I281" s="64" t="s">
        <v>4100</v>
      </c>
      <c r="J281" s="100" t="s">
        <v>4100</v>
      </c>
      <c r="K281" s="100" t="s">
        <v>4100</v>
      </c>
      <c r="L281" s="65">
        <v>0.5</v>
      </c>
      <c r="M281" s="71" t="s">
        <v>4247</v>
      </c>
      <c r="N281" s="72">
        <f t="shared" si="12"/>
        <v>0.23749999999999999</v>
      </c>
      <c r="O281" s="72">
        <v>237.5</v>
      </c>
      <c r="P281" s="68">
        <f t="shared" si="11"/>
        <v>0.11874999999999999</v>
      </c>
      <c r="Q281" s="69" t="s">
        <v>4199</v>
      </c>
      <c r="S281" s="62" t="s">
        <v>4248</v>
      </c>
    </row>
    <row r="282" spans="1:19">
      <c r="A282" s="85"/>
      <c r="B282" s="62" t="s">
        <v>4444</v>
      </c>
      <c r="C282" s="71" t="s">
        <v>2332</v>
      </c>
      <c r="D282" s="71" t="s">
        <v>298</v>
      </c>
      <c r="E282" s="62" t="s">
        <v>234</v>
      </c>
      <c r="F282" s="62" t="s">
        <v>330</v>
      </c>
      <c r="G282" s="62" t="s">
        <v>4445</v>
      </c>
      <c r="H282" s="64" t="s">
        <v>4100</v>
      </c>
      <c r="I282" s="64" t="s">
        <v>4100</v>
      </c>
      <c r="J282" s="100" t="s">
        <v>4100</v>
      </c>
      <c r="K282" s="100" t="s">
        <v>4100</v>
      </c>
      <c r="L282" s="65">
        <v>0.5</v>
      </c>
      <c r="M282" s="71" t="s">
        <v>4247</v>
      </c>
      <c r="N282" s="72">
        <f t="shared" si="12"/>
        <v>1.7</v>
      </c>
      <c r="O282" s="72">
        <v>1700</v>
      </c>
      <c r="P282" s="68">
        <f t="shared" si="11"/>
        <v>0.85</v>
      </c>
      <c r="Q282" s="69" t="s">
        <v>4199</v>
      </c>
      <c r="S282" s="62" t="s">
        <v>4248</v>
      </c>
    </row>
    <row r="283" spans="1:19">
      <c r="A283" s="85"/>
      <c r="B283" s="62" t="s">
        <v>4446</v>
      </c>
      <c r="C283" s="71" t="s">
        <v>4447</v>
      </c>
      <c r="D283" s="71" t="s">
        <v>298</v>
      </c>
      <c r="E283" s="62" t="s">
        <v>234</v>
      </c>
      <c r="F283" s="62" t="s">
        <v>330</v>
      </c>
      <c r="G283" s="62" t="s">
        <v>4448</v>
      </c>
      <c r="H283" s="64" t="s">
        <v>4100</v>
      </c>
      <c r="I283" s="64" t="s">
        <v>4100</v>
      </c>
      <c r="J283" s="100" t="s">
        <v>4100</v>
      </c>
      <c r="K283" s="100" t="s">
        <v>4100</v>
      </c>
      <c r="L283" s="65">
        <v>0.5</v>
      </c>
      <c r="M283" s="71" t="s">
        <v>4247</v>
      </c>
      <c r="N283" s="72">
        <f t="shared" si="12"/>
        <v>0.08</v>
      </c>
      <c r="O283" s="72">
        <v>80</v>
      </c>
      <c r="P283" s="68">
        <f t="shared" si="11"/>
        <v>0.04</v>
      </c>
      <c r="Q283" s="69" t="s">
        <v>4199</v>
      </c>
      <c r="S283" s="62" t="s">
        <v>4248</v>
      </c>
    </row>
    <row r="284" spans="1:19">
      <c r="A284" s="85"/>
      <c r="B284" s="62" t="s">
        <v>4449</v>
      </c>
      <c r="C284" s="71" t="s">
        <v>2343</v>
      </c>
      <c r="D284" s="71" t="s">
        <v>298</v>
      </c>
      <c r="E284" s="62" t="s">
        <v>234</v>
      </c>
      <c r="F284" s="62" t="s">
        <v>330</v>
      </c>
      <c r="G284" s="62" t="s">
        <v>4450</v>
      </c>
      <c r="H284" s="64" t="s">
        <v>4100</v>
      </c>
      <c r="I284" s="64" t="s">
        <v>4100</v>
      </c>
      <c r="J284" s="100" t="s">
        <v>4100</v>
      </c>
      <c r="K284" s="100" t="s">
        <v>4100</v>
      </c>
      <c r="L284" s="65">
        <v>0.5</v>
      </c>
      <c r="M284" s="71" t="s">
        <v>4247</v>
      </c>
      <c r="N284" s="72">
        <f t="shared" si="12"/>
        <v>0.499</v>
      </c>
      <c r="O284" s="72">
        <v>499</v>
      </c>
      <c r="P284" s="68">
        <f t="shared" si="11"/>
        <v>0.2495</v>
      </c>
      <c r="Q284" s="69" t="s">
        <v>4199</v>
      </c>
      <c r="S284" s="62" t="s">
        <v>4248</v>
      </c>
    </row>
    <row r="285" spans="1:19">
      <c r="A285" s="85"/>
      <c r="B285" s="62" t="s">
        <v>4451</v>
      </c>
      <c r="C285" s="71" t="s">
        <v>412</v>
      </c>
      <c r="D285" s="71" t="s">
        <v>298</v>
      </c>
      <c r="E285" s="62" t="s">
        <v>234</v>
      </c>
      <c r="F285" s="62" t="s">
        <v>330</v>
      </c>
      <c r="G285" s="62" t="s">
        <v>4452</v>
      </c>
      <c r="H285" s="64" t="s">
        <v>4100</v>
      </c>
      <c r="I285" s="64" t="s">
        <v>4100</v>
      </c>
      <c r="J285" s="100" t="s">
        <v>4100</v>
      </c>
      <c r="K285" s="100" t="s">
        <v>4100</v>
      </c>
      <c r="L285" s="65">
        <v>0.5</v>
      </c>
      <c r="M285" s="71" t="s">
        <v>4247</v>
      </c>
      <c r="N285" s="72">
        <f t="shared" si="12"/>
        <v>0.249</v>
      </c>
      <c r="O285" s="72">
        <v>249</v>
      </c>
      <c r="P285" s="68">
        <f t="shared" si="11"/>
        <v>0.1245</v>
      </c>
      <c r="Q285" s="69" t="s">
        <v>4199</v>
      </c>
      <c r="S285" s="62" t="s">
        <v>4248</v>
      </c>
    </row>
    <row r="286" spans="1:19">
      <c r="A286" s="85"/>
      <c r="B286" s="62" t="s">
        <v>4453</v>
      </c>
      <c r="C286" s="71" t="s">
        <v>1945</v>
      </c>
      <c r="D286" s="71" t="s">
        <v>298</v>
      </c>
      <c r="E286" s="62" t="s">
        <v>234</v>
      </c>
      <c r="F286" s="62" t="s">
        <v>330</v>
      </c>
      <c r="G286" s="62" t="s">
        <v>4284</v>
      </c>
      <c r="H286" s="64" t="s">
        <v>4100</v>
      </c>
      <c r="I286" s="64" t="s">
        <v>4100</v>
      </c>
      <c r="J286" s="100" t="s">
        <v>4100</v>
      </c>
      <c r="K286" s="100" t="s">
        <v>4100</v>
      </c>
      <c r="L286" s="65">
        <v>0.5</v>
      </c>
      <c r="M286" s="71" t="s">
        <v>4247</v>
      </c>
      <c r="N286" s="72">
        <f t="shared" si="12"/>
        <v>0.57999999999999996</v>
      </c>
      <c r="O286" s="72">
        <v>580</v>
      </c>
      <c r="P286" s="68">
        <f t="shared" si="11"/>
        <v>0.28999999999999998</v>
      </c>
      <c r="Q286" s="69" t="s">
        <v>4199</v>
      </c>
      <c r="S286" s="62" t="s">
        <v>4248</v>
      </c>
    </row>
    <row r="287" spans="1:19">
      <c r="A287" s="85"/>
      <c r="B287" s="62" t="s">
        <v>4454</v>
      </c>
      <c r="C287" s="71" t="s">
        <v>503</v>
      </c>
      <c r="D287" s="71" t="s">
        <v>298</v>
      </c>
      <c r="E287" s="62" t="s">
        <v>234</v>
      </c>
      <c r="F287" s="62" t="s">
        <v>330</v>
      </c>
      <c r="G287" s="62" t="s">
        <v>4455</v>
      </c>
      <c r="H287" s="64" t="s">
        <v>4100</v>
      </c>
      <c r="I287" s="64" t="s">
        <v>4100</v>
      </c>
      <c r="J287" s="100" t="s">
        <v>4100</v>
      </c>
      <c r="K287" s="100" t="s">
        <v>4100</v>
      </c>
      <c r="L287" s="65">
        <v>0.5</v>
      </c>
      <c r="M287" s="71" t="s">
        <v>4247</v>
      </c>
      <c r="N287" s="72">
        <f t="shared" si="12"/>
        <v>0.2319</v>
      </c>
      <c r="O287" s="72">
        <v>231.9</v>
      </c>
      <c r="P287" s="68">
        <f t="shared" si="11"/>
        <v>0.11595</v>
      </c>
      <c r="Q287" s="69" t="s">
        <v>4199</v>
      </c>
      <c r="S287" s="62" t="s">
        <v>4248</v>
      </c>
    </row>
    <row r="288" spans="1:19">
      <c r="A288" s="85"/>
      <c r="B288" s="62" t="s">
        <v>4456</v>
      </c>
      <c r="C288" s="71" t="s">
        <v>1987</v>
      </c>
      <c r="D288" s="71" t="s">
        <v>298</v>
      </c>
      <c r="E288" s="62" t="s">
        <v>234</v>
      </c>
      <c r="F288" s="62" t="s">
        <v>330</v>
      </c>
      <c r="G288" s="62" t="s">
        <v>4457</v>
      </c>
      <c r="H288" s="64" t="s">
        <v>4100</v>
      </c>
      <c r="I288" s="64" t="s">
        <v>4100</v>
      </c>
      <c r="J288" s="100" t="s">
        <v>4100</v>
      </c>
      <c r="K288" s="100" t="s">
        <v>4100</v>
      </c>
      <c r="L288" s="65">
        <v>0.5</v>
      </c>
      <c r="M288" s="71" t="s">
        <v>4247</v>
      </c>
      <c r="N288" s="72">
        <f t="shared" si="12"/>
        <v>0.5</v>
      </c>
      <c r="O288" s="72">
        <v>500</v>
      </c>
      <c r="P288" s="68">
        <f t="shared" si="11"/>
        <v>0.25</v>
      </c>
      <c r="Q288" s="69" t="s">
        <v>4199</v>
      </c>
      <c r="S288" s="62" t="s">
        <v>4248</v>
      </c>
    </row>
    <row r="289" spans="1:19">
      <c r="A289" s="85"/>
      <c r="B289" s="62" t="s">
        <v>4458</v>
      </c>
      <c r="C289" s="71" t="s">
        <v>2071</v>
      </c>
      <c r="D289" s="71" t="s">
        <v>298</v>
      </c>
      <c r="E289" s="62" t="s">
        <v>234</v>
      </c>
      <c r="F289" s="62" t="s">
        <v>330</v>
      </c>
      <c r="G289" s="62" t="s">
        <v>3379</v>
      </c>
      <c r="H289" s="64" t="s">
        <v>4100</v>
      </c>
      <c r="I289" s="64" t="s">
        <v>4100</v>
      </c>
      <c r="J289" s="100" t="s">
        <v>4100</v>
      </c>
      <c r="K289" s="100" t="s">
        <v>4100</v>
      </c>
      <c r="L289" s="65">
        <v>0.5</v>
      </c>
      <c r="M289" s="71" t="s">
        <v>4247</v>
      </c>
      <c r="N289" s="72">
        <f t="shared" si="12"/>
        <v>8.6400000000000005E-2</v>
      </c>
      <c r="O289" s="72">
        <v>86.4</v>
      </c>
      <c r="P289" s="68">
        <f t="shared" si="11"/>
        <v>4.3200000000000002E-2</v>
      </c>
      <c r="Q289" s="69" t="s">
        <v>4199</v>
      </c>
      <c r="S289" s="62" t="s">
        <v>4248</v>
      </c>
    </row>
    <row r="290" spans="1:19">
      <c r="A290" s="85"/>
      <c r="B290" s="62" t="s">
        <v>4459</v>
      </c>
      <c r="C290" s="71" t="s">
        <v>1995</v>
      </c>
      <c r="D290" s="71" t="s">
        <v>298</v>
      </c>
      <c r="E290" s="62" t="s">
        <v>234</v>
      </c>
      <c r="F290" s="62" t="s">
        <v>330</v>
      </c>
      <c r="G290" s="62" t="s">
        <v>4460</v>
      </c>
      <c r="H290" s="64" t="s">
        <v>4100</v>
      </c>
      <c r="I290" s="64" t="s">
        <v>4100</v>
      </c>
      <c r="J290" s="100" t="s">
        <v>4100</v>
      </c>
      <c r="K290" s="100" t="s">
        <v>4100</v>
      </c>
      <c r="L290" s="65">
        <v>0.5</v>
      </c>
      <c r="M290" s="71" t="s">
        <v>4247</v>
      </c>
      <c r="N290" s="72">
        <f t="shared" si="12"/>
        <v>0.49919999999999998</v>
      </c>
      <c r="O290" s="72">
        <v>499.2</v>
      </c>
      <c r="P290" s="68">
        <f t="shared" si="11"/>
        <v>0.24959999999999999</v>
      </c>
      <c r="Q290" s="69" t="s">
        <v>4199</v>
      </c>
      <c r="S290" s="62" t="s">
        <v>4248</v>
      </c>
    </row>
    <row r="291" spans="1:19">
      <c r="A291" s="85"/>
      <c r="B291" s="62" t="s">
        <v>4461</v>
      </c>
      <c r="C291" s="71" t="s">
        <v>1995</v>
      </c>
      <c r="D291" s="71" t="s">
        <v>298</v>
      </c>
      <c r="E291" s="62" t="s">
        <v>234</v>
      </c>
      <c r="F291" s="62" t="s">
        <v>330</v>
      </c>
      <c r="G291" s="62" t="s">
        <v>4460</v>
      </c>
      <c r="H291" s="64" t="s">
        <v>4100</v>
      </c>
      <c r="I291" s="64" t="s">
        <v>4100</v>
      </c>
      <c r="J291" s="100" t="s">
        <v>4100</v>
      </c>
      <c r="K291" s="100" t="s">
        <v>4100</v>
      </c>
      <c r="L291" s="65">
        <v>0.5</v>
      </c>
      <c r="M291" s="71" t="s">
        <v>4247</v>
      </c>
      <c r="N291" s="72">
        <f t="shared" si="12"/>
        <v>0.24959999999999999</v>
      </c>
      <c r="O291" s="72">
        <v>249.6</v>
      </c>
      <c r="P291" s="68">
        <f t="shared" si="11"/>
        <v>0.12479999999999999</v>
      </c>
      <c r="Q291" s="69" t="s">
        <v>4199</v>
      </c>
      <c r="S291" s="62" t="s">
        <v>4248</v>
      </c>
    </row>
    <row r="292" spans="1:19">
      <c r="A292" s="85"/>
      <c r="B292" s="62" t="s">
        <v>4462</v>
      </c>
      <c r="C292" s="71" t="s">
        <v>1995</v>
      </c>
      <c r="D292" s="71" t="s">
        <v>298</v>
      </c>
      <c r="E292" s="62" t="s">
        <v>234</v>
      </c>
      <c r="F292" s="62" t="s">
        <v>330</v>
      </c>
      <c r="G292" s="62" t="s">
        <v>4460</v>
      </c>
      <c r="H292" s="64" t="s">
        <v>4100</v>
      </c>
      <c r="I292" s="64" t="s">
        <v>4100</v>
      </c>
      <c r="J292" s="100" t="s">
        <v>4100</v>
      </c>
      <c r="K292" s="100" t="s">
        <v>4100</v>
      </c>
      <c r="L292" s="65">
        <v>0.5</v>
      </c>
      <c r="M292" s="71" t="s">
        <v>4247</v>
      </c>
      <c r="N292" s="72">
        <f t="shared" si="12"/>
        <v>0.24959999999999999</v>
      </c>
      <c r="O292" s="72">
        <v>249.6</v>
      </c>
      <c r="P292" s="68">
        <f t="shared" si="11"/>
        <v>0.12479999999999999</v>
      </c>
      <c r="Q292" s="69" t="s">
        <v>4199</v>
      </c>
      <c r="S292" s="62" t="s">
        <v>4248</v>
      </c>
    </row>
    <row r="293" spans="1:19">
      <c r="A293" s="85"/>
      <c r="B293" s="62" t="s">
        <v>4463</v>
      </c>
      <c r="C293" s="71" t="s">
        <v>4464</v>
      </c>
      <c r="D293" s="71" t="s">
        <v>298</v>
      </c>
      <c r="E293" s="62" t="s">
        <v>234</v>
      </c>
      <c r="F293" s="62" t="s">
        <v>330</v>
      </c>
      <c r="G293" s="62" t="s">
        <v>4465</v>
      </c>
      <c r="H293" s="64" t="s">
        <v>4100</v>
      </c>
      <c r="I293" s="64" t="s">
        <v>4100</v>
      </c>
      <c r="J293" s="100" t="s">
        <v>4100</v>
      </c>
      <c r="K293" s="100" t="s">
        <v>4100</v>
      </c>
      <c r="L293" s="65">
        <v>0.5</v>
      </c>
      <c r="M293" s="71" t="s">
        <v>4247</v>
      </c>
      <c r="N293" s="72">
        <f t="shared" si="12"/>
        <v>0.25</v>
      </c>
      <c r="O293" s="72">
        <v>250</v>
      </c>
      <c r="P293" s="68">
        <f t="shared" si="11"/>
        <v>0.125</v>
      </c>
      <c r="Q293" s="69" t="s">
        <v>4199</v>
      </c>
      <c r="S293" s="62" t="s">
        <v>4248</v>
      </c>
    </row>
    <row r="294" spans="1:19">
      <c r="A294" s="85"/>
      <c r="B294" s="62" t="s">
        <v>4466</v>
      </c>
      <c r="C294" s="71" t="s">
        <v>487</v>
      </c>
      <c r="D294" s="71" t="s">
        <v>298</v>
      </c>
      <c r="E294" s="62" t="s">
        <v>234</v>
      </c>
      <c r="F294" s="62" t="s">
        <v>330</v>
      </c>
      <c r="G294" s="62" t="s">
        <v>4467</v>
      </c>
      <c r="H294" s="64" t="s">
        <v>4100</v>
      </c>
      <c r="I294" s="64" t="s">
        <v>4100</v>
      </c>
      <c r="J294" s="100" t="s">
        <v>4100</v>
      </c>
      <c r="K294" s="100" t="s">
        <v>4100</v>
      </c>
      <c r="L294" s="65">
        <v>0.5</v>
      </c>
      <c r="M294" s="71" t="s">
        <v>4247</v>
      </c>
      <c r="N294" s="72">
        <f t="shared" si="12"/>
        <v>0.49989999999999996</v>
      </c>
      <c r="O294" s="72">
        <v>499.9</v>
      </c>
      <c r="P294" s="68">
        <f t="shared" si="11"/>
        <v>0.24994999999999998</v>
      </c>
      <c r="Q294" s="69" t="s">
        <v>4199</v>
      </c>
      <c r="S294" s="62" t="s">
        <v>4248</v>
      </c>
    </row>
    <row r="295" spans="1:19">
      <c r="A295" s="85"/>
      <c r="B295" s="62" t="s">
        <v>4468</v>
      </c>
      <c r="C295" s="71" t="s">
        <v>383</v>
      </c>
      <c r="D295" s="71" t="s">
        <v>298</v>
      </c>
      <c r="E295" s="62" t="s">
        <v>234</v>
      </c>
      <c r="F295" s="62" t="s">
        <v>330</v>
      </c>
      <c r="G295" s="62" t="s">
        <v>4469</v>
      </c>
      <c r="H295" s="64" t="s">
        <v>4100</v>
      </c>
      <c r="I295" s="64" t="s">
        <v>4100</v>
      </c>
      <c r="J295" s="100" t="s">
        <v>4100</v>
      </c>
      <c r="K295" s="100" t="s">
        <v>4100</v>
      </c>
      <c r="L295" s="65">
        <v>0.5</v>
      </c>
      <c r="M295" s="71" t="s">
        <v>4247</v>
      </c>
      <c r="N295" s="72">
        <f t="shared" si="12"/>
        <v>4.95</v>
      </c>
      <c r="O295" s="72">
        <v>4950</v>
      </c>
      <c r="P295" s="68">
        <f t="shared" si="11"/>
        <v>2.4750000000000001</v>
      </c>
      <c r="Q295" s="69" t="s">
        <v>4199</v>
      </c>
      <c r="S295" s="62" t="s">
        <v>4248</v>
      </c>
    </row>
    <row r="296" spans="1:19">
      <c r="A296" s="85"/>
      <c r="B296" s="62" t="s">
        <v>4470</v>
      </c>
      <c r="C296" s="71" t="s">
        <v>2692</v>
      </c>
      <c r="D296" s="71" t="s">
        <v>298</v>
      </c>
      <c r="E296" s="62" t="s">
        <v>234</v>
      </c>
      <c r="F296" s="62" t="s">
        <v>330</v>
      </c>
      <c r="G296" s="62" t="s">
        <v>4471</v>
      </c>
      <c r="H296" s="64" t="s">
        <v>4100</v>
      </c>
      <c r="I296" s="64" t="s">
        <v>4100</v>
      </c>
      <c r="J296" s="100" t="s">
        <v>4100</v>
      </c>
      <c r="K296" s="100" t="s">
        <v>4100</v>
      </c>
      <c r="L296" s="65">
        <v>0.5</v>
      </c>
      <c r="M296" s="71" t="s">
        <v>4247</v>
      </c>
      <c r="N296" s="72">
        <f t="shared" si="12"/>
        <v>3</v>
      </c>
      <c r="O296" s="72">
        <v>3000</v>
      </c>
      <c r="P296" s="68">
        <f t="shared" si="11"/>
        <v>1.5</v>
      </c>
      <c r="Q296" s="69" t="s">
        <v>4199</v>
      </c>
      <c r="S296" s="62" t="s">
        <v>4248</v>
      </c>
    </row>
    <row r="297" spans="1:19">
      <c r="A297" s="85"/>
      <c r="B297" s="62" t="s">
        <v>4472</v>
      </c>
      <c r="C297" s="71" t="s">
        <v>405</v>
      </c>
      <c r="D297" s="71" t="s">
        <v>298</v>
      </c>
      <c r="E297" s="62" t="s">
        <v>234</v>
      </c>
      <c r="F297" s="62" t="s">
        <v>330</v>
      </c>
      <c r="G297" s="62" t="s">
        <v>4473</v>
      </c>
      <c r="H297" s="64" t="s">
        <v>4100</v>
      </c>
      <c r="I297" s="64" t="s">
        <v>4100</v>
      </c>
      <c r="J297" s="100" t="s">
        <v>4100</v>
      </c>
      <c r="K297" s="100" t="s">
        <v>4100</v>
      </c>
      <c r="L297" s="65">
        <v>0.5</v>
      </c>
      <c r="M297" s="71" t="s">
        <v>4247</v>
      </c>
      <c r="N297" s="72">
        <f t="shared" si="12"/>
        <v>2.8</v>
      </c>
      <c r="O297" s="72">
        <v>2800</v>
      </c>
      <c r="P297" s="68">
        <f t="shared" si="11"/>
        <v>1.4</v>
      </c>
      <c r="Q297" s="69" t="s">
        <v>4199</v>
      </c>
      <c r="S297" s="62" t="s">
        <v>4248</v>
      </c>
    </row>
    <row r="298" spans="1:19">
      <c r="A298" s="85"/>
      <c r="B298" s="62" t="s">
        <v>4474</v>
      </c>
      <c r="C298" s="71" t="s">
        <v>1997</v>
      </c>
      <c r="D298" s="71" t="s">
        <v>298</v>
      </c>
      <c r="E298" s="62" t="s">
        <v>234</v>
      </c>
      <c r="F298" s="62" t="s">
        <v>330</v>
      </c>
      <c r="G298" s="62" t="s">
        <v>4475</v>
      </c>
      <c r="H298" s="64" t="s">
        <v>4100</v>
      </c>
      <c r="I298" s="64" t="s">
        <v>4100</v>
      </c>
      <c r="J298" s="100" t="s">
        <v>4100</v>
      </c>
      <c r="K298" s="100" t="s">
        <v>4100</v>
      </c>
      <c r="L298" s="65">
        <v>0.5</v>
      </c>
      <c r="M298" s="71" t="s">
        <v>4247</v>
      </c>
      <c r="N298" s="72">
        <f t="shared" si="12"/>
        <v>0.25</v>
      </c>
      <c r="O298" s="72">
        <v>250</v>
      </c>
      <c r="P298" s="68">
        <f t="shared" si="11"/>
        <v>0.125</v>
      </c>
      <c r="Q298" s="69" t="s">
        <v>4199</v>
      </c>
      <c r="S298" s="62" t="s">
        <v>4248</v>
      </c>
    </row>
    <row r="299" spans="1:19">
      <c r="A299" s="85"/>
      <c r="B299" s="62" t="s">
        <v>4476</v>
      </c>
      <c r="C299" s="71" t="s">
        <v>1997</v>
      </c>
      <c r="D299" s="71" t="s">
        <v>298</v>
      </c>
      <c r="E299" s="62" t="s">
        <v>234</v>
      </c>
      <c r="F299" s="62" t="s">
        <v>330</v>
      </c>
      <c r="G299" s="62" t="s">
        <v>4475</v>
      </c>
      <c r="H299" s="64" t="s">
        <v>4100</v>
      </c>
      <c r="I299" s="64" t="s">
        <v>4100</v>
      </c>
      <c r="J299" s="100" t="s">
        <v>4100</v>
      </c>
      <c r="K299" s="100" t="s">
        <v>4100</v>
      </c>
      <c r="L299" s="65">
        <v>0.5</v>
      </c>
      <c r="M299" s="71" t="s">
        <v>4247</v>
      </c>
      <c r="N299" s="72">
        <f t="shared" si="12"/>
        <v>0.24990000000000001</v>
      </c>
      <c r="O299" s="72">
        <v>249.9</v>
      </c>
      <c r="P299" s="68">
        <f t="shared" si="11"/>
        <v>0.12495000000000001</v>
      </c>
      <c r="Q299" s="69" t="s">
        <v>4199</v>
      </c>
      <c r="S299" s="62" t="s">
        <v>4248</v>
      </c>
    </row>
    <row r="300" spans="1:19">
      <c r="A300" s="85"/>
      <c r="B300" s="62" t="s">
        <v>4477</v>
      </c>
      <c r="C300" s="71" t="s">
        <v>2676</v>
      </c>
      <c r="D300" s="71" t="s">
        <v>298</v>
      </c>
      <c r="E300" s="62" t="s">
        <v>234</v>
      </c>
      <c r="F300" s="62" t="s">
        <v>330</v>
      </c>
      <c r="G300" s="62" t="s">
        <v>4478</v>
      </c>
      <c r="H300" s="64" t="s">
        <v>4100</v>
      </c>
      <c r="I300" s="64" t="s">
        <v>4100</v>
      </c>
      <c r="J300" s="100" t="s">
        <v>4100</v>
      </c>
      <c r="K300" s="100" t="s">
        <v>4100</v>
      </c>
      <c r="L300" s="65">
        <v>0.5</v>
      </c>
      <c r="M300" s="71" t="s">
        <v>4247</v>
      </c>
      <c r="N300" s="72">
        <f t="shared" si="12"/>
        <v>0.49539999999999995</v>
      </c>
      <c r="O300" s="72">
        <v>495.4</v>
      </c>
      <c r="P300" s="68">
        <f t="shared" si="11"/>
        <v>0.24769999999999998</v>
      </c>
      <c r="Q300" s="69" t="s">
        <v>4199</v>
      </c>
      <c r="S300" s="62" t="s">
        <v>4248</v>
      </c>
    </row>
    <row r="301" spans="1:19">
      <c r="A301" s="85"/>
      <c r="B301" s="62" t="s">
        <v>4479</v>
      </c>
      <c r="C301" s="71" t="s">
        <v>2343</v>
      </c>
      <c r="D301" s="71" t="s">
        <v>298</v>
      </c>
      <c r="E301" s="62" t="s">
        <v>234</v>
      </c>
      <c r="F301" s="62" t="s">
        <v>330</v>
      </c>
      <c r="G301" s="62" t="s">
        <v>4480</v>
      </c>
      <c r="H301" s="64" t="s">
        <v>4100</v>
      </c>
      <c r="I301" s="64" t="s">
        <v>4100</v>
      </c>
      <c r="J301" s="100" t="s">
        <v>4100</v>
      </c>
      <c r="K301" s="100" t="s">
        <v>4100</v>
      </c>
      <c r="L301" s="65">
        <v>0.5</v>
      </c>
      <c r="M301" s="71" t="s">
        <v>4247</v>
      </c>
      <c r="N301" s="72">
        <f t="shared" si="12"/>
        <v>8.5999999999999993E-2</v>
      </c>
      <c r="O301" s="72">
        <v>86</v>
      </c>
      <c r="P301" s="68">
        <f t="shared" si="11"/>
        <v>4.2999999999999997E-2</v>
      </c>
      <c r="Q301" s="69" t="s">
        <v>4199</v>
      </c>
      <c r="S301" s="62" t="s">
        <v>4248</v>
      </c>
    </row>
    <row r="302" spans="1:19">
      <c r="A302" s="85"/>
      <c r="B302" s="62" t="s">
        <v>4481</v>
      </c>
      <c r="C302" s="71" t="s">
        <v>461</v>
      </c>
      <c r="D302" s="71" t="s">
        <v>298</v>
      </c>
      <c r="E302" s="62" t="s">
        <v>234</v>
      </c>
      <c r="F302" s="62" t="s">
        <v>330</v>
      </c>
      <c r="G302" s="62" t="s">
        <v>4482</v>
      </c>
      <c r="H302" s="64" t="s">
        <v>4100</v>
      </c>
      <c r="I302" s="64" t="s">
        <v>4100</v>
      </c>
      <c r="J302" s="100" t="s">
        <v>4100</v>
      </c>
      <c r="K302" s="100" t="s">
        <v>4100</v>
      </c>
      <c r="L302" s="65">
        <v>0.5</v>
      </c>
      <c r="M302" s="71" t="s">
        <v>4247</v>
      </c>
      <c r="N302" s="72">
        <f t="shared" si="12"/>
        <v>4.45</v>
      </c>
      <c r="O302" s="72">
        <v>4450</v>
      </c>
      <c r="P302" s="68">
        <f t="shared" si="11"/>
        <v>2.2250000000000001</v>
      </c>
      <c r="Q302" s="69" t="s">
        <v>4199</v>
      </c>
      <c r="S302" s="62" t="s">
        <v>4248</v>
      </c>
    </row>
    <row r="303" spans="1:19">
      <c r="A303" s="85"/>
      <c r="B303" s="62" t="s">
        <v>4483</v>
      </c>
      <c r="C303" s="71" t="s">
        <v>2352</v>
      </c>
      <c r="D303" s="71" t="s">
        <v>298</v>
      </c>
      <c r="E303" s="62" t="s">
        <v>234</v>
      </c>
      <c r="F303" s="62" t="s">
        <v>330</v>
      </c>
      <c r="G303" s="62" t="s">
        <v>4484</v>
      </c>
      <c r="H303" s="64" t="s">
        <v>4100</v>
      </c>
      <c r="I303" s="64" t="s">
        <v>4100</v>
      </c>
      <c r="J303" s="100" t="s">
        <v>4100</v>
      </c>
      <c r="K303" s="100" t="s">
        <v>4100</v>
      </c>
      <c r="L303" s="65">
        <v>0.5</v>
      </c>
      <c r="M303" s="71" t="s">
        <v>4247</v>
      </c>
      <c r="N303" s="72">
        <f t="shared" si="12"/>
        <v>2.93</v>
      </c>
      <c r="O303" s="72">
        <v>2930</v>
      </c>
      <c r="P303" s="68">
        <f t="shared" si="11"/>
        <v>1.4650000000000001</v>
      </c>
      <c r="Q303" s="69" t="s">
        <v>4199</v>
      </c>
      <c r="S303" s="62" t="s">
        <v>4248</v>
      </c>
    </row>
    <row r="304" spans="1:19">
      <c r="A304" s="85"/>
      <c r="B304" s="62" t="s">
        <v>4485</v>
      </c>
      <c r="C304" s="71" t="s">
        <v>471</v>
      </c>
      <c r="D304" s="71" t="s">
        <v>298</v>
      </c>
      <c r="E304" s="62" t="s">
        <v>234</v>
      </c>
      <c r="F304" s="62" t="s">
        <v>330</v>
      </c>
      <c r="G304" s="62" t="s">
        <v>4486</v>
      </c>
      <c r="H304" s="64" t="s">
        <v>4100</v>
      </c>
      <c r="I304" s="64" t="s">
        <v>4100</v>
      </c>
      <c r="J304" s="100" t="s">
        <v>4100</v>
      </c>
      <c r="K304" s="100" t="s">
        <v>4100</v>
      </c>
      <c r="L304" s="65">
        <v>0.5</v>
      </c>
      <c r="M304" s="71" t="s">
        <v>4247</v>
      </c>
      <c r="N304" s="72">
        <f t="shared" si="12"/>
        <v>2</v>
      </c>
      <c r="O304" s="72">
        <v>2000</v>
      </c>
      <c r="P304" s="68">
        <f t="shared" si="11"/>
        <v>1</v>
      </c>
      <c r="Q304" s="69" t="s">
        <v>4199</v>
      </c>
      <c r="S304" s="62" t="s">
        <v>4248</v>
      </c>
    </row>
    <row r="305" spans="1:19">
      <c r="A305" s="85"/>
      <c r="B305" s="62" t="s">
        <v>4487</v>
      </c>
      <c r="C305" s="71" t="s">
        <v>1554</v>
      </c>
      <c r="D305" s="71" t="s">
        <v>298</v>
      </c>
      <c r="E305" s="62" t="s">
        <v>234</v>
      </c>
      <c r="F305" s="62" t="s">
        <v>330</v>
      </c>
      <c r="G305" s="62" t="s">
        <v>4488</v>
      </c>
      <c r="H305" s="64" t="s">
        <v>4100</v>
      </c>
      <c r="I305" s="64" t="s">
        <v>4100</v>
      </c>
      <c r="J305" s="100" t="s">
        <v>4100</v>
      </c>
      <c r="K305" s="100" t="s">
        <v>4100</v>
      </c>
      <c r="L305" s="65">
        <v>0.5</v>
      </c>
      <c r="M305" s="71" t="s">
        <v>4247</v>
      </c>
      <c r="N305" s="72">
        <f t="shared" si="12"/>
        <v>4.1070000000000002</v>
      </c>
      <c r="O305" s="72">
        <v>4107</v>
      </c>
      <c r="P305" s="68">
        <f t="shared" si="11"/>
        <v>2.0535000000000001</v>
      </c>
      <c r="Q305" s="69" t="s">
        <v>4199</v>
      </c>
      <c r="S305" s="62" t="s">
        <v>4248</v>
      </c>
    </row>
    <row r="306" spans="1:19">
      <c r="A306" s="85"/>
      <c r="B306" s="62" t="s">
        <v>4489</v>
      </c>
      <c r="C306" s="71" t="s">
        <v>4490</v>
      </c>
      <c r="D306" s="71" t="s">
        <v>298</v>
      </c>
      <c r="E306" s="62" t="s">
        <v>234</v>
      </c>
      <c r="F306" s="62" t="s">
        <v>330</v>
      </c>
      <c r="G306" s="62" t="s">
        <v>4491</v>
      </c>
      <c r="H306" s="64" t="s">
        <v>4100</v>
      </c>
      <c r="I306" s="64" t="s">
        <v>4100</v>
      </c>
      <c r="J306" s="100" t="s">
        <v>4100</v>
      </c>
      <c r="K306" s="100" t="s">
        <v>4100</v>
      </c>
      <c r="L306" s="65">
        <v>0.5</v>
      </c>
      <c r="M306" s="71" t="s">
        <v>4247</v>
      </c>
      <c r="N306" s="72">
        <f t="shared" si="12"/>
        <v>2.738</v>
      </c>
      <c r="O306" s="72">
        <v>2738</v>
      </c>
      <c r="P306" s="68">
        <f t="shared" si="11"/>
        <v>1.369</v>
      </c>
      <c r="Q306" s="69" t="s">
        <v>4199</v>
      </c>
      <c r="S306" s="62" t="s">
        <v>4248</v>
      </c>
    </row>
    <row r="307" spans="1:19">
      <c r="A307" s="85"/>
      <c r="B307" s="62" t="s">
        <v>4492</v>
      </c>
      <c r="C307" s="71" t="s">
        <v>361</v>
      </c>
      <c r="D307" s="71" t="s">
        <v>298</v>
      </c>
      <c r="E307" s="62" t="s">
        <v>1990</v>
      </c>
      <c r="F307" s="62" t="s">
        <v>330</v>
      </c>
      <c r="G307" s="62" t="s">
        <v>4493</v>
      </c>
      <c r="H307" s="64" t="s">
        <v>4100</v>
      </c>
      <c r="I307" s="64" t="s">
        <v>4100</v>
      </c>
      <c r="J307" s="100" t="s">
        <v>4100</v>
      </c>
      <c r="K307" s="100" t="s">
        <v>4100</v>
      </c>
      <c r="L307" s="65">
        <v>0.5</v>
      </c>
      <c r="M307" s="71" t="s">
        <v>4247</v>
      </c>
      <c r="N307" s="72">
        <f t="shared" si="12"/>
        <v>4.3946999999999994</v>
      </c>
      <c r="O307" s="72">
        <v>4394.7</v>
      </c>
      <c r="P307" s="68">
        <f t="shared" si="11"/>
        <v>2.1973499999999997</v>
      </c>
      <c r="Q307" s="69" t="s">
        <v>4199</v>
      </c>
      <c r="S307" s="62" t="s">
        <v>4248</v>
      </c>
    </row>
    <row r="308" spans="1:19">
      <c r="A308" s="63" t="s">
        <v>3862</v>
      </c>
      <c r="B308" s="63" t="s">
        <v>3862</v>
      </c>
      <c r="C308" s="62" t="str">
        <f>VLOOKUP($A308,'Project List'!$A:$I,2,FALSE)</f>
        <v>Union Bridge</v>
      </c>
      <c r="D308" s="62" t="str">
        <f>VLOOKUP($A308,'Project List'!$A:$I,3,FALSE)</f>
        <v>MD</v>
      </c>
      <c r="E308" s="62" t="str">
        <f>VLOOKUP($A308,'Project List'!$A:$I,4,FALSE)</f>
        <v>The Potomac Edison Co</v>
      </c>
      <c r="F308" s="62" t="str">
        <f>VLOOKUP($A308,'Project List'!$A:$I,5,FALSE)</f>
        <v>Investor Owned</v>
      </c>
      <c r="G308" s="62" t="str">
        <f>VLOOKUP($A308,'Project List'!$A:$I,6,FALSE)</f>
        <v>Standard Solar Inc</v>
      </c>
      <c r="H308" s="63" t="s">
        <v>4100</v>
      </c>
      <c r="I308" s="63" t="s">
        <v>4100</v>
      </c>
      <c r="J308" s="101" t="s">
        <v>4100</v>
      </c>
      <c r="K308" s="101" t="s">
        <v>4100</v>
      </c>
      <c r="L308" s="65">
        <v>0.3</v>
      </c>
      <c r="M308" s="66" t="s">
        <v>4247</v>
      </c>
      <c r="N308" s="67">
        <f>VLOOKUP($A308,'Project List'!$A:$I,7,FALSE)</f>
        <v>1.95</v>
      </c>
      <c r="O308" s="67">
        <f>VLOOKUP($A308,'Project List'!$A:$I,8,FALSE)</f>
        <v>1950</v>
      </c>
      <c r="P308" s="72">
        <v>0.58499999999999996</v>
      </c>
      <c r="Q308" s="69">
        <f>VLOOKUP($A308,'Project List'!$A:$I,9,FALSE)</f>
        <v>2019</v>
      </c>
      <c r="S308" s="62" t="s">
        <v>4495</v>
      </c>
    </row>
    <row r="309" spans="1:19">
      <c r="A309" s="63">
        <v>4706027</v>
      </c>
      <c r="B309" s="63" t="s">
        <v>4494</v>
      </c>
      <c r="C309" s="62" t="str">
        <f>VLOOKUP($A309,'Project List'!$A:$I,2,FALSE)</f>
        <v>White Marsh</v>
      </c>
      <c r="D309" s="62" t="str">
        <f>VLOOKUP($A309,'Project List'!$A:$I,3,FALSE)</f>
        <v>MD</v>
      </c>
      <c r="E309" s="62" t="str">
        <f>VLOOKUP($A309,'Project List'!$A:$I,4,FALSE)</f>
        <v>Baltimore Gas &amp; Electric Co</v>
      </c>
      <c r="F309" s="62" t="str">
        <f>VLOOKUP($A309,'Project List'!$A:$I,5,FALSE)</f>
        <v>Investor Owned</v>
      </c>
      <c r="G309" s="62" t="str">
        <f>VLOOKUP($A309,'Project List'!$A:$I,6,FALSE)</f>
        <v>P52ES Raphel Rd Community Solar LLC</v>
      </c>
      <c r="H309" s="63" t="s">
        <v>4100</v>
      </c>
      <c r="I309" s="63" t="s">
        <v>4100</v>
      </c>
      <c r="J309" s="101" t="s">
        <v>4100</v>
      </c>
      <c r="K309" s="101" t="s">
        <v>4100</v>
      </c>
      <c r="L309" s="65">
        <v>0.51</v>
      </c>
      <c r="M309" s="66" t="s">
        <v>4247</v>
      </c>
      <c r="N309" s="67">
        <f>VLOOKUP($A309,'Project List'!$A:$I,7,FALSE)</f>
        <v>2</v>
      </c>
      <c r="O309" s="67">
        <f>VLOOKUP($A309,'Project List'!$A:$I,8,FALSE)</f>
        <v>2000</v>
      </c>
      <c r="P309" s="72">
        <v>1.02</v>
      </c>
      <c r="Q309" s="69">
        <f>VLOOKUP($A309,'Project List'!$A:$I,9,FALSE)</f>
        <v>2020</v>
      </c>
      <c r="S309" s="62" t="s">
        <v>4495</v>
      </c>
    </row>
    <row r="310" spans="1:19">
      <c r="A310" s="63">
        <v>4705590</v>
      </c>
      <c r="B310" s="63" t="s">
        <v>4497</v>
      </c>
      <c r="C310" s="62" t="str">
        <f>VLOOKUP($A310,'Project List'!$A:$I,2,FALSE)</f>
        <v>Bowie</v>
      </c>
      <c r="D310" s="62" t="str">
        <f>VLOOKUP($A310,'Project List'!$A:$I,3,FALSE)</f>
        <v>MD</v>
      </c>
      <c r="E310" s="62" t="str">
        <f>VLOOKUP($A310,'Project List'!$A:$I,4,FALSE)</f>
        <v>Baltimore Gas &amp; Electric Co</v>
      </c>
      <c r="F310" s="62" t="str">
        <f>VLOOKUP($A310,'Project List'!$A:$I,5,FALSE)</f>
        <v>Investor Owned</v>
      </c>
      <c r="G310" s="62" t="str">
        <f>VLOOKUP($A310,'Project List'!$A:$I,6,FALSE)</f>
        <v>Bulldog Solar One, LLC</v>
      </c>
      <c r="H310" s="63" t="s">
        <v>4100</v>
      </c>
      <c r="I310" s="63" t="s">
        <v>4100</v>
      </c>
      <c r="J310" s="101" t="s">
        <v>4100</v>
      </c>
      <c r="K310" s="101" t="s">
        <v>4100</v>
      </c>
      <c r="L310" s="65">
        <v>0.51</v>
      </c>
      <c r="M310" s="66" t="s">
        <v>4247</v>
      </c>
      <c r="N310" s="67">
        <f>VLOOKUP($A310,'Project List'!$A:$I,7,FALSE)</f>
        <v>2</v>
      </c>
      <c r="O310" s="67">
        <f>VLOOKUP($A310,'Project List'!$A:$I,8,FALSE)</f>
        <v>2000</v>
      </c>
      <c r="P310" s="72">
        <v>1.02</v>
      </c>
      <c r="Q310" s="69">
        <f>VLOOKUP($A310,'Project List'!$A:$I,9,FALSE)</f>
        <v>2020</v>
      </c>
      <c r="S310" s="62" t="s">
        <v>4495</v>
      </c>
    </row>
    <row r="311" spans="1:19">
      <c r="A311" s="63">
        <v>4809085</v>
      </c>
      <c r="B311" s="63" t="s">
        <v>4498</v>
      </c>
      <c r="C311" s="62" t="str">
        <f>VLOOKUP($A311,'Project List'!$A:$I,2,FALSE)</f>
        <v>Reisterstown</v>
      </c>
      <c r="D311" s="62" t="str">
        <f>VLOOKUP($A311,'Project List'!$A:$I,3,FALSE)</f>
        <v>MD</v>
      </c>
      <c r="E311" s="62" t="str">
        <f>VLOOKUP($A311,'Project List'!$A:$I,4,FALSE)</f>
        <v>Baltimore Gas &amp; Electric Co</v>
      </c>
      <c r="F311" s="62" t="str">
        <f>VLOOKUP($A311,'Project List'!$A:$I,5,FALSE)</f>
        <v>Investor Owned</v>
      </c>
      <c r="G311" s="62" t="str">
        <f>VLOOKUP($A311,'Project List'!$A:$I,6,FALSE)</f>
        <v>Burns Solar One, LLC</v>
      </c>
      <c r="H311" s="63" t="s">
        <v>4100</v>
      </c>
      <c r="I311" s="63" t="s">
        <v>4100</v>
      </c>
      <c r="J311" s="101" t="s">
        <v>4100</v>
      </c>
      <c r="K311" s="101" t="s">
        <v>4100</v>
      </c>
      <c r="L311" s="65">
        <v>0.3</v>
      </c>
      <c r="M311" s="66" t="s">
        <v>4247</v>
      </c>
      <c r="N311" s="67">
        <f>VLOOKUP($A311,'Project List'!$A:$I,7,FALSE)</f>
        <v>1.98</v>
      </c>
      <c r="O311" s="67">
        <f>VLOOKUP($A311,'Project List'!$A:$I,8,FALSE)</f>
        <v>1980</v>
      </c>
      <c r="P311" s="72">
        <v>0.59399999999999997</v>
      </c>
      <c r="Q311" s="69">
        <f>VLOOKUP($A311,'Project List'!$A:$I,9,FALSE)</f>
        <v>2020</v>
      </c>
      <c r="S311" s="62" t="s">
        <v>4495</v>
      </c>
    </row>
    <row r="312" spans="1:19">
      <c r="A312" s="63" t="s">
        <v>2366</v>
      </c>
      <c r="B312" s="63" t="s">
        <v>4503</v>
      </c>
      <c r="C312" s="62" t="str">
        <f>VLOOKUP($A312,'Project List'!$A:$I,2,FALSE)</f>
        <v>Elkton</v>
      </c>
      <c r="D312" s="62" t="str">
        <f>VLOOKUP($A312,'Project List'!$A:$I,3,FALSE)</f>
        <v>MD</v>
      </c>
      <c r="E312" s="62" t="str">
        <f>VLOOKUP($A312,'Project List'!$A:$I,4,FALSE)</f>
        <v>Delmarva Power</v>
      </c>
      <c r="F312" s="62" t="str">
        <f>VLOOKUP($A312,'Project List'!$A:$I,5,FALSE)</f>
        <v>Investor Owned</v>
      </c>
      <c r="G312" s="62" t="str">
        <f>VLOOKUP($A312,'Project List'!$A:$I,6,FALSE)</f>
        <v>SGC Power LLC</v>
      </c>
      <c r="H312" s="63" t="s">
        <v>4100</v>
      </c>
      <c r="I312" s="63" t="s">
        <v>4100</v>
      </c>
      <c r="J312" s="101" t="s">
        <v>4100</v>
      </c>
      <c r="K312" s="101" t="s">
        <v>4100</v>
      </c>
      <c r="L312" s="65">
        <v>0.3</v>
      </c>
      <c r="M312" s="66" t="s">
        <v>4247</v>
      </c>
      <c r="N312" s="67">
        <f>VLOOKUP($A312,'Project List'!$A:$I,7,FALSE)</f>
        <v>1</v>
      </c>
      <c r="O312" s="67">
        <f>VLOOKUP($A312,'Project List'!$A:$I,8,FALSE)</f>
        <v>1000</v>
      </c>
      <c r="P312" s="72">
        <v>0.3</v>
      </c>
      <c r="Q312" s="69">
        <f>VLOOKUP($A312,'Project List'!$A:$I,9,FALSE)</f>
        <v>2020</v>
      </c>
      <c r="S312" s="62" t="s">
        <v>4495</v>
      </c>
    </row>
    <row r="313" spans="1:19">
      <c r="A313" s="63" t="s">
        <v>3858</v>
      </c>
      <c r="B313" s="63" t="s">
        <v>4505</v>
      </c>
      <c r="C313" s="62" t="str">
        <f>VLOOKUP($A313,'Project List'!$A:$I,2,FALSE)</f>
        <v>Silver Spring</v>
      </c>
      <c r="D313" s="62" t="str">
        <f>VLOOKUP($A313,'Project List'!$A:$I,3,FALSE)</f>
        <v>MD</v>
      </c>
      <c r="E313" s="62" t="str">
        <f>VLOOKUP($A313,'Project List'!$A:$I,4,FALSE)</f>
        <v>Potomac Electric Power Co</v>
      </c>
      <c r="F313" s="62" t="str">
        <f>VLOOKUP($A313,'Project List'!$A:$I,5,FALSE)</f>
        <v>Investor Owned</v>
      </c>
      <c r="G313" s="62" t="str">
        <f>VLOOKUP($A313,'Project List'!$A:$I,6,FALSE)</f>
        <v>Groundswell, Inc.</v>
      </c>
      <c r="H313" s="63" t="s">
        <v>4100</v>
      </c>
      <c r="I313" s="63" t="s">
        <v>4100</v>
      </c>
      <c r="J313" s="101" t="s">
        <v>4100</v>
      </c>
      <c r="K313" s="101" t="s">
        <v>4100</v>
      </c>
      <c r="L313" s="65">
        <v>0.3</v>
      </c>
      <c r="M313" s="66" t="s">
        <v>4247</v>
      </c>
      <c r="N313" s="67">
        <f>VLOOKUP($A313,'Project List'!$A:$I,7,FALSE)</f>
        <v>0.24</v>
      </c>
      <c r="O313" s="67">
        <f>VLOOKUP($A313,'Project List'!$A:$I,8,FALSE)</f>
        <v>240</v>
      </c>
      <c r="P313" s="72">
        <v>7.1999999999999995E-2</v>
      </c>
      <c r="Q313" s="69">
        <f>VLOOKUP($A313,'Project List'!$A:$I,9,FALSE)</f>
        <v>2020</v>
      </c>
      <c r="S313" s="62" t="s">
        <v>4495</v>
      </c>
    </row>
    <row r="314" spans="1:19">
      <c r="A314" s="63" t="s">
        <v>3859</v>
      </c>
      <c r="B314" s="63" t="s">
        <v>4506</v>
      </c>
      <c r="C314" s="62" t="str">
        <f>VLOOKUP($A314,'Project List'!$A:$I,2,FALSE)</f>
        <v>Hillcrest Heights</v>
      </c>
      <c r="D314" s="62" t="str">
        <f>VLOOKUP($A314,'Project List'!$A:$I,3,FALSE)</f>
        <v>MD</v>
      </c>
      <c r="E314" s="62" t="str">
        <f>VLOOKUP($A314,'Project List'!$A:$I,4,FALSE)</f>
        <v>Potomac Electric Power Co</v>
      </c>
      <c r="F314" s="62" t="str">
        <f>VLOOKUP($A314,'Project List'!$A:$I,5,FALSE)</f>
        <v>Investor Owned</v>
      </c>
      <c r="G314" s="62" t="str">
        <f>VLOOKUP($A314,'Project List'!$A:$I,6,FALSE)</f>
        <v>NCS Stonegate Condos, LLC</v>
      </c>
      <c r="H314" s="63" t="s">
        <v>4100</v>
      </c>
      <c r="I314" s="63" t="s">
        <v>4100</v>
      </c>
      <c r="J314" s="101" t="s">
        <v>4100</v>
      </c>
      <c r="K314" s="101" t="s">
        <v>4100</v>
      </c>
      <c r="L314" s="65">
        <v>0.3</v>
      </c>
      <c r="M314" s="66" t="s">
        <v>4247</v>
      </c>
      <c r="N314" s="67">
        <f>VLOOKUP($A314,'Project List'!$A:$I,7,FALSE)</f>
        <v>6.7000000000000004E-2</v>
      </c>
      <c r="O314" s="67">
        <f>VLOOKUP($A314,'Project List'!$A:$I,8,FALSE)</f>
        <v>67</v>
      </c>
      <c r="P314" s="72">
        <v>2.01E-2</v>
      </c>
      <c r="Q314" s="69">
        <f>VLOOKUP($A314,'Project List'!$A:$I,9,FALSE)</f>
        <v>2020</v>
      </c>
      <c r="S314" s="62" t="s">
        <v>4495</v>
      </c>
    </row>
    <row r="315" spans="1:19">
      <c r="A315" s="63">
        <v>4705997</v>
      </c>
      <c r="B315" s="63" t="s">
        <v>4496</v>
      </c>
      <c r="C315" s="62" t="str">
        <f>VLOOKUP($A315,'Project List'!$A:$I,2,FALSE)</f>
        <v>Marriottsville</v>
      </c>
      <c r="D315" s="62" t="str">
        <f>VLOOKUP($A315,'Project List'!$A:$I,3,FALSE)</f>
        <v>MD</v>
      </c>
      <c r="E315" s="62" t="str">
        <f>VLOOKUP($A315,'Project List'!$A:$I,4,FALSE)</f>
        <v>Baltimore Gas &amp; Electric Co</v>
      </c>
      <c r="F315" s="62" t="str">
        <f>VLOOKUP($A315,'Project List'!$A:$I,5,FALSE)</f>
        <v>Investor Owned</v>
      </c>
      <c r="G315" s="62" t="str">
        <f>VLOOKUP($A315,'Project List'!$A:$I,6,FALSE)</f>
        <v>P52ES 1755 Henryton Rd Phase 1 LLC</v>
      </c>
      <c r="H315" s="63" t="s">
        <v>4100</v>
      </c>
      <c r="I315" s="63" t="s">
        <v>4100</v>
      </c>
      <c r="J315" s="101" t="s">
        <v>4100</v>
      </c>
      <c r="K315" s="101" t="s">
        <v>4100</v>
      </c>
      <c r="L315" s="65">
        <v>0.51</v>
      </c>
      <c r="M315" s="66" t="s">
        <v>4247</v>
      </c>
      <c r="N315" s="67">
        <f>VLOOKUP($A315,'Project List'!$A:$I,7,FALSE)</f>
        <v>1.9</v>
      </c>
      <c r="O315" s="67">
        <f>VLOOKUP($A315,'Project List'!$A:$I,8,FALSE)</f>
        <v>1900</v>
      </c>
      <c r="P315" s="72">
        <v>0.96899999999999997</v>
      </c>
      <c r="Q315" s="69">
        <f>VLOOKUP($A315,'Project List'!$A:$I,9,FALSE)</f>
        <v>2021</v>
      </c>
      <c r="S315" s="62" t="s">
        <v>4495</v>
      </c>
    </row>
    <row r="316" spans="1:19">
      <c r="A316" s="63">
        <v>2501</v>
      </c>
      <c r="B316" s="63" t="s">
        <v>4500</v>
      </c>
      <c r="C316" s="62" t="str">
        <f>VLOOKUP($A316,'Project List'!$A:$I,2,FALSE)</f>
        <v>Jessup</v>
      </c>
      <c r="D316" s="62" t="str">
        <f>VLOOKUP($A316,'Project List'!$A:$I,3,FALSE)</f>
        <v>MD</v>
      </c>
      <c r="E316" s="62" t="str">
        <f>VLOOKUP($A316,'Project List'!$A:$I,4,FALSE)</f>
        <v>Baltimore Gas &amp; Electric Co</v>
      </c>
      <c r="F316" s="62" t="str">
        <f>VLOOKUP($A316,'Project List'!$A:$I,5,FALSE)</f>
        <v>Investor Owned</v>
      </c>
      <c r="G316" s="62" t="str">
        <f>VLOOKUP($A316,'Project List'!$A:$I,6,FALSE)</f>
        <v>Obsidian I Sunstone Fort Meade Holding</v>
      </c>
      <c r="H316" s="63" t="s">
        <v>4100</v>
      </c>
      <c r="I316" s="63" t="s">
        <v>4100</v>
      </c>
      <c r="J316" s="101" t="s">
        <v>4100</v>
      </c>
      <c r="K316" s="101" t="s">
        <v>4100</v>
      </c>
      <c r="L316" s="65">
        <v>0.3</v>
      </c>
      <c r="M316" s="66" t="s">
        <v>4247</v>
      </c>
      <c r="N316" s="67">
        <f>VLOOKUP($A316,'Project List'!$A:$I,7,FALSE)</f>
        <v>0.4</v>
      </c>
      <c r="O316" s="67">
        <f>VLOOKUP($A316,'Project List'!$A:$I,8,FALSE)</f>
        <v>400</v>
      </c>
      <c r="P316" s="72">
        <v>0.12</v>
      </c>
      <c r="Q316" s="69">
        <f>VLOOKUP($A316,'Project List'!$A:$I,9,FALSE)</f>
        <v>2021</v>
      </c>
      <c r="S316" s="62" t="s">
        <v>4495</v>
      </c>
    </row>
    <row r="317" spans="1:19">
      <c r="A317" s="63">
        <v>2502</v>
      </c>
      <c r="B317" s="63" t="s">
        <v>4500</v>
      </c>
      <c r="C317" s="62" t="str">
        <f>VLOOKUP($A317,'Project List'!$A:$I,2,FALSE)</f>
        <v>Jessup</v>
      </c>
      <c r="D317" s="62" t="str">
        <f>VLOOKUP($A317,'Project List'!$A:$I,3,FALSE)</f>
        <v>MD</v>
      </c>
      <c r="E317" s="62" t="str">
        <f>VLOOKUP($A317,'Project List'!$A:$I,4,FALSE)</f>
        <v>Baltimore Gas &amp; Electric Co</v>
      </c>
      <c r="F317" s="62" t="str">
        <f>VLOOKUP($A317,'Project List'!$A:$I,5,FALSE)</f>
        <v>Investor Owned</v>
      </c>
      <c r="G317" s="62" t="str">
        <f>VLOOKUP($A317,'Project List'!$A:$I,6,FALSE)</f>
        <v>Obsidian I Sunstone Fort Meade Holding</v>
      </c>
      <c r="H317" s="63" t="s">
        <v>4100</v>
      </c>
      <c r="I317" s="63" t="s">
        <v>4100</v>
      </c>
      <c r="J317" s="101" t="s">
        <v>4100</v>
      </c>
      <c r="K317" s="101" t="s">
        <v>4100</v>
      </c>
      <c r="L317" s="65">
        <v>0.3</v>
      </c>
      <c r="M317" s="66" t="s">
        <v>4247</v>
      </c>
      <c r="N317" s="67">
        <f>VLOOKUP($A317,'Project List'!$A:$I,7,FALSE)</f>
        <v>0.45</v>
      </c>
      <c r="O317" s="67">
        <f>VLOOKUP($A317,'Project List'!$A:$I,8,FALSE)</f>
        <v>450</v>
      </c>
      <c r="P317" s="72">
        <v>0.13500000000000001</v>
      </c>
      <c r="Q317" s="69">
        <f>VLOOKUP($A317,'Project List'!$A:$I,9,FALSE)</f>
        <v>2021</v>
      </c>
      <c r="S317" s="62" t="s">
        <v>4495</v>
      </c>
    </row>
    <row r="318" spans="1:19">
      <c r="A318" s="63">
        <v>2503</v>
      </c>
      <c r="B318" s="63" t="s">
        <v>4500</v>
      </c>
      <c r="C318" s="62" t="str">
        <f>VLOOKUP($A318,'Project List'!$A:$I,2,FALSE)</f>
        <v>Elkridge</v>
      </c>
      <c r="D318" s="62" t="str">
        <f>VLOOKUP($A318,'Project List'!$A:$I,3,FALSE)</f>
        <v>MD</v>
      </c>
      <c r="E318" s="62" t="str">
        <f>VLOOKUP($A318,'Project List'!$A:$I,4,FALSE)</f>
        <v>Baltimore Gas &amp; Electric Co</v>
      </c>
      <c r="F318" s="62" t="str">
        <f>VLOOKUP($A318,'Project List'!$A:$I,5,FALSE)</f>
        <v>Investor Owned</v>
      </c>
      <c r="G318" s="62" t="str">
        <f>VLOOKUP($A318,'Project List'!$A:$I,6,FALSE)</f>
        <v>Obsidian I Sunstone Fort Meade Holding</v>
      </c>
      <c r="H318" s="63" t="s">
        <v>4100</v>
      </c>
      <c r="I318" s="63" t="s">
        <v>4100</v>
      </c>
      <c r="J318" s="101" t="s">
        <v>4100</v>
      </c>
      <c r="K318" s="101" t="s">
        <v>4100</v>
      </c>
      <c r="L318" s="65">
        <v>0.3</v>
      </c>
      <c r="M318" s="66" t="s">
        <v>4247</v>
      </c>
      <c r="N318" s="67">
        <f>VLOOKUP($A318,'Project List'!$A:$I,7,FALSE)</f>
        <v>0.85</v>
      </c>
      <c r="O318" s="67">
        <f>VLOOKUP($A318,'Project List'!$A:$I,8,FALSE)</f>
        <v>850</v>
      </c>
      <c r="P318" s="72">
        <v>0.255</v>
      </c>
      <c r="Q318" s="69">
        <f>VLOOKUP($A318,'Project List'!$A:$I,9,FALSE)</f>
        <v>2021</v>
      </c>
      <c r="S318" s="62" t="s">
        <v>4495</v>
      </c>
    </row>
    <row r="319" spans="1:19">
      <c r="A319" s="63" t="s">
        <v>2373</v>
      </c>
      <c r="B319" s="63" t="s">
        <v>2373</v>
      </c>
      <c r="C319" s="62" t="str">
        <f>VLOOKUP($A319,'Project List'!$A:$I,2,FALSE)</f>
        <v>Hancock</v>
      </c>
      <c r="D319" s="62" t="str">
        <f>VLOOKUP($A319,'Project List'!$A:$I,3,FALSE)</f>
        <v>MD</v>
      </c>
      <c r="E319" s="62" t="str">
        <f>VLOOKUP($A319,'Project List'!$A:$I,4,FALSE)</f>
        <v>The Potomac Edison Co</v>
      </c>
      <c r="F319" s="62" t="str">
        <f>VLOOKUP($A319,'Project List'!$A:$I,5,FALSE)</f>
        <v>Investor Owned</v>
      </c>
      <c r="G319" s="62" t="str">
        <f>VLOOKUP($A319,'Project List'!$A:$I,6,FALSE)</f>
        <v>SGC Power LLC</v>
      </c>
      <c r="H319" s="63" t="s">
        <v>4100</v>
      </c>
      <c r="I319" s="63" t="s">
        <v>4100</v>
      </c>
      <c r="J319" s="101" t="s">
        <v>4100</v>
      </c>
      <c r="K319" s="101" t="s">
        <v>4100</v>
      </c>
      <c r="L319" s="65">
        <v>0.3</v>
      </c>
      <c r="M319" s="66" t="s">
        <v>4247</v>
      </c>
      <c r="N319" s="67">
        <f>VLOOKUP($A319,'Project List'!$A:$I,7,FALSE)</f>
        <v>2</v>
      </c>
      <c r="O319" s="67">
        <f>VLOOKUP($A319,'Project List'!$A:$I,8,FALSE)</f>
        <v>2000</v>
      </c>
      <c r="P319" s="72">
        <v>0.6</v>
      </c>
      <c r="Q319" s="69">
        <f>VLOOKUP($A319,'Project List'!$A:$I,9,FALSE)</f>
        <v>2020</v>
      </c>
      <c r="S319" s="62" t="s">
        <v>4495</v>
      </c>
    </row>
    <row r="320" spans="1:19">
      <c r="A320" s="63">
        <v>4838144</v>
      </c>
      <c r="B320" s="63" t="s">
        <v>4499</v>
      </c>
      <c r="C320" s="62" t="str">
        <f>VLOOKUP($A320,'Project List'!$A:$I,2,FALSE)</f>
        <v>Spencerville</v>
      </c>
      <c r="D320" s="62" t="str">
        <f>VLOOKUP($A320,'Project List'!$A:$I,3,FALSE)</f>
        <v>MD</v>
      </c>
      <c r="E320" s="62" t="str">
        <f>VLOOKUP($A320,'Project List'!$A:$I,4,FALSE)</f>
        <v>Baltimore Gas &amp; Electric Co</v>
      </c>
      <c r="F320" s="62" t="str">
        <f>VLOOKUP($A320,'Project List'!$A:$I,5,FALSE)</f>
        <v>Investor Owned</v>
      </c>
      <c r="G320" s="62" t="str">
        <f>VLOOKUP($A320,'Project List'!$A:$I,6,FALSE)</f>
        <v>TPE MD MO32, LLC</v>
      </c>
      <c r="H320" s="63" t="s">
        <v>4100</v>
      </c>
      <c r="I320" s="63" t="s">
        <v>4100</v>
      </c>
      <c r="J320" s="101" t="s">
        <v>4100</v>
      </c>
      <c r="K320" s="101" t="s">
        <v>4100</v>
      </c>
      <c r="L320" s="65">
        <v>0.3</v>
      </c>
      <c r="M320" s="66" t="s">
        <v>4247</v>
      </c>
      <c r="N320" s="67">
        <f>VLOOKUP($A320,'Project List'!$A:$I,7,FALSE)</f>
        <v>2</v>
      </c>
      <c r="O320" s="67">
        <f>VLOOKUP($A320,'Project List'!$A:$I,8,FALSE)</f>
        <v>2000</v>
      </c>
      <c r="P320" s="72">
        <v>0.6</v>
      </c>
      <c r="Q320" s="69">
        <f>VLOOKUP($A320,'Project List'!$A:$I,9,FALSE)</f>
        <v>2022</v>
      </c>
      <c r="S320" s="62" t="s">
        <v>4495</v>
      </c>
    </row>
    <row r="321" spans="1:19">
      <c r="A321" s="63">
        <v>2496</v>
      </c>
      <c r="B321" s="63" t="s">
        <v>4500</v>
      </c>
      <c r="C321" s="62" t="str">
        <f>VLOOKUP($A321,'Project List'!$A:$I,2,FALSE)</f>
        <v>Hunt Valley</v>
      </c>
      <c r="D321" s="62" t="str">
        <f>VLOOKUP($A321,'Project List'!$A:$I,3,FALSE)</f>
        <v>MD</v>
      </c>
      <c r="E321" s="62" t="str">
        <f>VLOOKUP($A321,'Project List'!$A:$I,4,FALSE)</f>
        <v>Baltimore Gas &amp; Electric Co</v>
      </c>
      <c r="F321" s="62" t="str">
        <f>VLOOKUP($A321,'Project List'!$A:$I,5,FALSE)</f>
        <v>Investor Owned</v>
      </c>
      <c r="G321" s="62" t="str">
        <f>VLOOKUP($A321,'Project List'!$A:$I,6,FALSE)</f>
        <v>Obsidian I Sunstone Fort Meade Holding</v>
      </c>
      <c r="H321" s="63" t="s">
        <v>4100</v>
      </c>
      <c r="I321" s="63" t="s">
        <v>4100</v>
      </c>
      <c r="J321" s="101" t="s">
        <v>4100</v>
      </c>
      <c r="K321" s="101" t="s">
        <v>4100</v>
      </c>
      <c r="L321" s="65">
        <v>0.3</v>
      </c>
      <c r="M321" s="66" t="s">
        <v>4247</v>
      </c>
      <c r="N321" s="67">
        <f>VLOOKUP($A321,'Project List'!$A:$I,7,FALSE)</f>
        <v>0.5</v>
      </c>
      <c r="O321" s="67">
        <f>VLOOKUP($A321,'Project List'!$A:$I,8,FALSE)</f>
        <v>500</v>
      </c>
      <c r="P321" s="72">
        <v>0.15</v>
      </c>
      <c r="Q321" s="69">
        <f>VLOOKUP($A321,'Project List'!$A:$I,9,FALSE)</f>
        <v>2022</v>
      </c>
      <c r="S321" s="62" t="s">
        <v>4495</v>
      </c>
    </row>
    <row r="322" spans="1:19">
      <c r="A322" s="63">
        <v>2492</v>
      </c>
      <c r="B322" s="63" t="s">
        <v>4500</v>
      </c>
      <c r="C322" s="62" t="str">
        <f>VLOOKUP($A322,'Project List'!$A:$I,2,FALSE)</f>
        <v>Columbia</v>
      </c>
      <c r="D322" s="62" t="str">
        <f>VLOOKUP($A322,'Project List'!$A:$I,3,FALSE)</f>
        <v>MD</v>
      </c>
      <c r="E322" s="62" t="str">
        <f>VLOOKUP($A322,'Project List'!$A:$I,4,FALSE)</f>
        <v>Baltimore Gas &amp; Electric Co</v>
      </c>
      <c r="F322" s="62" t="str">
        <f>VLOOKUP($A322,'Project List'!$A:$I,5,FALSE)</f>
        <v>Investor Owned</v>
      </c>
      <c r="G322" s="62" t="str">
        <f>VLOOKUP($A322,'Project List'!$A:$I,6,FALSE)</f>
        <v>Obsidian I Sunstone Fort Meade Holding</v>
      </c>
      <c r="H322" s="63" t="s">
        <v>4100</v>
      </c>
      <c r="I322" s="63" t="s">
        <v>4100</v>
      </c>
      <c r="J322" s="101" t="s">
        <v>4100</v>
      </c>
      <c r="K322" s="101" t="s">
        <v>4100</v>
      </c>
      <c r="L322" s="65">
        <v>0.3</v>
      </c>
      <c r="M322" s="66" t="s">
        <v>4247</v>
      </c>
      <c r="N322" s="67">
        <f>VLOOKUP($A322,'Project List'!$A:$I,7,FALSE)</f>
        <v>0.75</v>
      </c>
      <c r="O322" s="67">
        <f>VLOOKUP($A322,'Project List'!$A:$I,8,FALSE)</f>
        <v>750</v>
      </c>
      <c r="P322" s="72">
        <v>0.22499999999999998</v>
      </c>
      <c r="Q322" s="69">
        <f>VLOOKUP($A322,'Project List'!$A:$I,9,FALSE)</f>
        <v>2022</v>
      </c>
      <c r="S322" s="62" t="s">
        <v>4495</v>
      </c>
    </row>
    <row r="323" spans="1:19">
      <c r="A323" s="63">
        <v>8054</v>
      </c>
      <c r="B323" s="63" t="s">
        <v>4501</v>
      </c>
      <c r="C323" s="62" t="str">
        <f>VLOOKUP($A323,'Project List'!$A:$I,2,FALSE)</f>
        <v>Edgewood</v>
      </c>
      <c r="D323" s="62" t="str">
        <f>VLOOKUP($A323,'Project List'!$A:$I,3,FALSE)</f>
        <v>MD</v>
      </c>
      <c r="E323" s="62" t="str">
        <f>VLOOKUP($A323,'Project List'!$A:$I,4,FALSE)</f>
        <v>Baltimore Gas &amp; Electric Co</v>
      </c>
      <c r="F323" s="62" t="str">
        <f>VLOOKUP($A323,'Project List'!$A:$I,5,FALSE)</f>
        <v>Investor Owned</v>
      </c>
      <c r="G323" s="62" t="str">
        <f>VLOOKUP($A323,'Project List'!$A:$I,6,FALSE)</f>
        <v>Obsidian I Sunstone Fort Meade Holding, LLC</v>
      </c>
      <c r="H323" s="63" t="s">
        <v>4100</v>
      </c>
      <c r="I323" s="63" t="s">
        <v>4100</v>
      </c>
      <c r="J323" s="101" t="s">
        <v>4100</v>
      </c>
      <c r="K323" s="101" t="s">
        <v>4100</v>
      </c>
      <c r="L323" s="65">
        <v>0.3</v>
      </c>
      <c r="M323" s="66" t="s">
        <v>4247</v>
      </c>
      <c r="N323" s="67">
        <f>VLOOKUP($A323,'Project List'!$A:$I,7,FALSE)</f>
        <v>0.45</v>
      </c>
      <c r="O323" s="67">
        <f>VLOOKUP($A323,'Project List'!$A:$I,8,FALSE)</f>
        <v>450</v>
      </c>
      <c r="P323" s="72">
        <v>0.13500000000000001</v>
      </c>
      <c r="Q323" s="69">
        <f>VLOOKUP($A323,'Project List'!$A:$I,9,FALSE)</f>
        <v>2022</v>
      </c>
      <c r="S323" s="62" t="s">
        <v>4495</v>
      </c>
    </row>
    <row r="324" spans="1:19">
      <c r="A324" s="63" t="s">
        <v>2977</v>
      </c>
      <c r="B324" s="63" t="s">
        <v>4508</v>
      </c>
      <c r="C324" s="62" t="str">
        <f>VLOOKUP($A324,'Project List'!$A:$I,2,FALSE)</f>
        <v>Hillcrest Heights</v>
      </c>
      <c r="D324" s="62" t="str">
        <f>VLOOKUP($A324,'Project List'!$A:$I,3,FALSE)</f>
        <v>MD</v>
      </c>
      <c r="E324" s="62" t="str">
        <f>VLOOKUP($A324,'Project List'!$A:$I,4,FALSE)</f>
        <v>Potomac Electric Power Co</v>
      </c>
      <c r="F324" s="62" t="str">
        <f>VLOOKUP($A324,'Project List'!$A:$I,5,FALSE)</f>
        <v>Investor Owned</v>
      </c>
      <c r="G324" s="62" t="str">
        <f>VLOOKUP($A324,'Project List'!$A:$I,6,FALSE)</f>
        <v>NCS Stonegate Condos LLC</v>
      </c>
      <c r="H324" s="63" t="s">
        <v>4100</v>
      </c>
      <c r="I324" s="63" t="s">
        <v>4100</v>
      </c>
      <c r="J324" s="101" t="s">
        <v>4100</v>
      </c>
      <c r="K324" s="101" t="s">
        <v>4100</v>
      </c>
      <c r="L324" s="65">
        <v>0.3</v>
      </c>
      <c r="M324" s="66" t="s">
        <v>4247</v>
      </c>
      <c r="N324" s="67">
        <f>VLOOKUP($A324,'Project List'!$A:$I,7,FALSE)</f>
        <v>0.67300000000000004</v>
      </c>
      <c r="O324" s="67">
        <f>VLOOKUP($A324,'Project List'!$A:$I,8,FALSE)</f>
        <v>673</v>
      </c>
      <c r="P324" s="72">
        <v>0.2019</v>
      </c>
      <c r="Q324" s="69">
        <f>VLOOKUP($A324,'Project List'!$A:$I,9,FALSE)</f>
        <v>2022</v>
      </c>
      <c r="S324" s="62" t="s">
        <v>4495</v>
      </c>
    </row>
    <row r="325" spans="1:19">
      <c r="A325" s="63" t="s">
        <v>2978</v>
      </c>
      <c r="B325" s="63" t="s">
        <v>4509</v>
      </c>
      <c r="C325" s="62" t="str">
        <f>VLOOKUP($A325,'Project List'!$A:$I,2,FALSE)</f>
        <v>Hillcrest Heights</v>
      </c>
      <c r="D325" s="62" t="str">
        <f>VLOOKUP($A325,'Project List'!$A:$I,3,FALSE)</f>
        <v>MD</v>
      </c>
      <c r="E325" s="62" t="str">
        <f>VLOOKUP($A325,'Project List'!$A:$I,4,FALSE)</f>
        <v>Potomac Electric Power Co</v>
      </c>
      <c r="F325" s="62" t="str">
        <f>VLOOKUP($A325,'Project List'!$A:$I,5,FALSE)</f>
        <v>Investor Owned</v>
      </c>
      <c r="G325" s="62" t="str">
        <f>VLOOKUP($A325,'Project List'!$A:$I,6,FALSE)</f>
        <v>NCS Stonegate Condos LLC</v>
      </c>
      <c r="H325" s="63" t="s">
        <v>4100</v>
      </c>
      <c r="I325" s="63" t="s">
        <v>4100</v>
      </c>
      <c r="J325" s="101" t="s">
        <v>4100</v>
      </c>
      <c r="K325" s="101" t="s">
        <v>4100</v>
      </c>
      <c r="L325" s="65">
        <v>0.3</v>
      </c>
      <c r="M325" s="66" t="s">
        <v>4247</v>
      </c>
      <c r="N325" s="67">
        <f>VLOOKUP($A325,'Project List'!$A:$I,7,FALSE)</f>
        <v>1.3460000000000001</v>
      </c>
      <c r="O325" s="67">
        <f>VLOOKUP($A325,'Project List'!$A:$I,8,FALSE)</f>
        <v>1346</v>
      </c>
      <c r="P325" s="72">
        <v>0.40379999999999999</v>
      </c>
      <c r="Q325" s="69">
        <f>VLOOKUP($A325,'Project List'!$A:$I,9,FALSE)</f>
        <v>2022</v>
      </c>
      <c r="S325" s="62" t="s">
        <v>4495</v>
      </c>
    </row>
    <row r="326" spans="1:19">
      <c r="A326" s="63" t="s">
        <v>3867</v>
      </c>
      <c r="B326" s="63" t="s">
        <v>4511</v>
      </c>
      <c r="C326" s="62" t="str">
        <f>VLOOKUP($A326,'Project List'!$A:$I,2,FALSE)</f>
        <v>Oakland</v>
      </c>
      <c r="D326" s="62" t="str">
        <f>VLOOKUP($A326,'Project List'!$A:$I,3,FALSE)</f>
        <v>MD</v>
      </c>
      <c r="E326" s="62" t="str">
        <f>VLOOKUP($A326,'Project List'!$A:$I,4,FALSE)</f>
        <v>The Potomac Edison Co</v>
      </c>
      <c r="F326" s="62" t="str">
        <f>VLOOKUP($A326,'Project List'!$A:$I,5,FALSE)</f>
        <v>Investor Owned</v>
      </c>
      <c r="G326" s="62" t="str">
        <f>VLOOKUP($A326,'Project List'!$A:$I,6,FALSE)</f>
        <v>Oakland Sand Solar, LLC</v>
      </c>
      <c r="H326" s="63" t="s">
        <v>4100</v>
      </c>
      <c r="I326" s="63" t="s">
        <v>4100</v>
      </c>
      <c r="J326" s="101" t="s">
        <v>4100</v>
      </c>
      <c r="K326" s="101" t="s">
        <v>4100</v>
      </c>
      <c r="L326" s="65">
        <v>0.3</v>
      </c>
      <c r="M326" s="66" t="s">
        <v>4247</v>
      </c>
      <c r="N326" s="67">
        <f>VLOOKUP($A326,'Project List'!$A:$I,7,FALSE)</f>
        <v>2</v>
      </c>
      <c r="O326" s="67">
        <f>VLOOKUP($A326,'Project List'!$A:$I,8,FALSE)</f>
        <v>2000</v>
      </c>
      <c r="P326" s="72">
        <v>0.6</v>
      </c>
      <c r="Q326" s="69">
        <f>VLOOKUP($A326,'Project List'!$A:$I,9,FALSE)</f>
        <v>2022</v>
      </c>
      <c r="S326" s="62" t="s">
        <v>4495</v>
      </c>
    </row>
    <row r="327" spans="1:19">
      <c r="A327" s="63">
        <v>2499</v>
      </c>
      <c r="B327" s="63" t="s">
        <v>4501</v>
      </c>
      <c r="C327" s="62" t="str">
        <f>VLOOKUP($A327,'Project List'!$A:$I,2,FALSE)</f>
        <v>Stoney Run</v>
      </c>
      <c r="D327" s="62" t="str">
        <f>VLOOKUP($A327,'Project List'!$A:$I,3,FALSE)</f>
        <v>MD</v>
      </c>
      <c r="E327" s="62" t="str">
        <f>VLOOKUP($A327,'Project List'!$A:$I,4,FALSE)</f>
        <v>Baltimore Gas &amp; Electric Co</v>
      </c>
      <c r="F327" s="62" t="str">
        <f>VLOOKUP($A327,'Project List'!$A:$I,5,FALSE)</f>
        <v>Investor Owned</v>
      </c>
      <c r="G327" s="62" t="str">
        <f>VLOOKUP($A327,'Project List'!$A:$I,6,FALSE)</f>
        <v>Obsidian I Sunstone Fort Meade Holding, LLC</v>
      </c>
      <c r="H327" s="63" t="s">
        <v>4100</v>
      </c>
      <c r="I327" s="63" t="s">
        <v>4100</v>
      </c>
      <c r="J327" s="101" t="s">
        <v>4100</v>
      </c>
      <c r="K327" s="101" t="s">
        <v>4100</v>
      </c>
      <c r="L327" s="65">
        <v>0.3</v>
      </c>
      <c r="M327" s="66" t="s">
        <v>4247</v>
      </c>
      <c r="N327" s="67">
        <f>VLOOKUP($A327,'Project List'!$A:$I,7,FALSE)</f>
        <v>0.6</v>
      </c>
      <c r="O327" s="67">
        <f>VLOOKUP($A327,'Project List'!$A:$I,8,FALSE)</f>
        <v>600</v>
      </c>
      <c r="P327" s="72">
        <v>0.18</v>
      </c>
      <c r="Q327" s="69">
        <f>VLOOKUP($A327,'Project List'!$A:$I,9,FALSE)</f>
        <v>2023</v>
      </c>
      <c r="S327" s="62" t="s">
        <v>4495</v>
      </c>
    </row>
    <row r="328" spans="1:19">
      <c r="A328" s="63">
        <v>8964</v>
      </c>
      <c r="B328" s="63" t="s">
        <v>4502</v>
      </c>
      <c r="C328" s="62" t="str">
        <f>VLOOKUP($A328,'Project List'!$A:$I,2,FALSE)</f>
        <v>Halethorpe</v>
      </c>
      <c r="D328" s="62" t="str">
        <f>VLOOKUP($A328,'Project List'!$A:$I,3,FALSE)</f>
        <v>MD</v>
      </c>
      <c r="E328" s="62" t="str">
        <f>VLOOKUP($A328,'Project List'!$A:$I,4,FALSE)</f>
        <v>Baltimore Gas &amp; Electric Co</v>
      </c>
      <c r="F328" s="62" t="str">
        <f>VLOOKUP($A328,'Project List'!$A:$I,5,FALSE)</f>
        <v>Investor Owned</v>
      </c>
      <c r="G328" s="62" t="str">
        <f>VLOOKUP($A328,'Project List'!$A:$I,6,FALSE)</f>
        <v>SRE MD Solar, LLC</v>
      </c>
      <c r="H328" s="63" t="s">
        <v>4100</v>
      </c>
      <c r="I328" s="63" t="s">
        <v>4100</v>
      </c>
      <c r="J328" s="101" t="s">
        <v>4100</v>
      </c>
      <c r="K328" s="101" t="s">
        <v>4100</v>
      </c>
      <c r="L328" s="65">
        <v>0.3</v>
      </c>
      <c r="M328" s="66" t="s">
        <v>4247</v>
      </c>
      <c r="N328" s="67">
        <f>VLOOKUP($A328,'Project List'!$A:$I,7,FALSE)</f>
        <v>1.2</v>
      </c>
      <c r="O328" s="67">
        <f>VLOOKUP($A328,'Project List'!$A:$I,8,FALSE)</f>
        <v>1200</v>
      </c>
      <c r="P328" s="72">
        <v>0.36</v>
      </c>
      <c r="Q328" s="69">
        <f>VLOOKUP($A328,'Project List'!$A:$I,9,FALSE)</f>
        <v>2023</v>
      </c>
      <c r="S328" s="62" t="s">
        <v>4495</v>
      </c>
    </row>
    <row r="329" spans="1:19">
      <c r="A329" s="63" t="s">
        <v>3709</v>
      </c>
      <c r="B329" s="63" t="s">
        <v>4504</v>
      </c>
      <c r="C329" s="62" t="str">
        <f>VLOOKUP($A329,'Project List'!$A:$I,2,FALSE)</f>
        <v>Elkton</v>
      </c>
      <c r="D329" s="62" t="str">
        <f>VLOOKUP($A329,'Project List'!$A:$I,3,FALSE)</f>
        <v>MD</v>
      </c>
      <c r="E329" s="62" t="str">
        <f>VLOOKUP($A329,'Project List'!$A:$I,4,FALSE)</f>
        <v>Delmarva Power</v>
      </c>
      <c r="F329" s="62" t="str">
        <f>VLOOKUP($A329,'Project List'!$A:$I,5,FALSE)</f>
        <v>Investor Owned</v>
      </c>
      <c r="G329" s="62" t="str">
        <f>VLOOKUP($A329,'Project List'!$A:$I,6,FALSE)</f>
        <v>Elkton Blue Solar, LLC</v>
      </c>
      <c r="H329" s="63" t="s">
        <v>4100</v>
      </c>
      <c r="I329" s="63" t="s">
        <v>4100</v>
      </c>
      <c r="J329" s="101" t="s">
        <v>4100</v>
      </c>
      <c r="K329" s="101" t="s">
        <v>4100</v>
      </c>
      <c r="L329" s="65">
        <v>0.3</v>
      </c>
      <c r="M329" s="66" t="s">
        <v>4247</v>
      </c>
      <c r="N329" s="67">
        <f>VLOOKUP($A329,'Project List'!$A:$I,7,FALSE)</f>
        <v>2</v>
      </c>
      <c r="O329" s="67">
        <f>VLOOKUP($A329,'Project List'!$A:$I,8,FALSE)</f>
        <v>2000</v>
      </c>
      <c r="P329" s="72">
        <v>0.6</v>
      </c>
      <c r="Q329" s="69">
        <f>VLOOKUP($A329,'Project List'!$A:$I,9,FALSE)</f>
        <v>2023</v>
      </c>
      <c r="S329" s="62" t="s">
        <v>4495</v>
      </c>
    </row>
    <row r="330" spans="1:19">
      <c r="A330" s="63" t="s">
        <v>3863</v>
      </c>
      <c r="B330" s="63" t="s">
        <v>3863</v>
      </c>
      <c r="C330" s="62" t="str">
        <f>VLOOKUP($A330,'Project List'!$A:$I,2,FALSE)</f>
        <v>Woodsboro</v>
      </c>
      <c r="D330" s="62" t="str">
        <f>VLOOKUP($A330,'Project List'!$A:$I,3,FALSE)</f>
        <v>MD</v>
      </c>
      <c r="E330" s="62" t="str">
        <f>VLOOKUP($A330,'Project List'!$A:$I,4,FALSE)</f>
        <v>The Potomac Edison Co</v>
      </c>
      <c r="F330" s="62" t="str">
        <f>VLOOKUP($A330,'Project List'!$A:$I,5,FALSE)</f>
        <v>Investor Owned</v>
      </c>
      <c r="G330" s="62" t="str">
        <f>VLOOKUP($A330,'Project List'!$A:$I,6,FALSE)</f>
        <v>Legore Solar Energy Center, LLC esa</v>
      </c>
      <c r="H330" s="63" t="s">
        <v>4100</v>
      </c>
      <c r="I330" s="63" t="s">
        <v>4100</v>
      </c>
      <c r="J330" s="101" t="s">
        <v>4100</v>
      </c>
      <c r="K330" s="101" t="s">
        <v>4100</v>
      </c>
      <c r="L330" s="65">
        <v>0.3</v>
      </c>
      <c r="M330" s="66" t="s">
        <v>4247</v>
      </c>
      <c r="N330" s="67">
        <f>VLOOKUP($A330,'Project List'!$A:$I,7,FALSE)</f>
        <v>2</v>
      </c>
      <c r="O330" s="67">
        <f>VLOOKUP($A330,'Project List'!$A:$I,8,FALSE)</f>
        <v>2000</v>
      </c>
      <c r="P330" s="72">
        <v>0.6</v>
      </c>
      <c r="Q330" s="69">
        <f>VLOOKUP($A330,'Project List'!$A:$I,9,FALSE)</f>
        <v>2023</v>
      </c>
      <c r="S330" s="62" t="s">
        <v>4495</v>
      </c>
    </row>
    <row r="331" spans="1:19">
      <c r="A331" s="63" t="s">
        <v>3859</v>
      </c>
      <c r="B331" s="63" t="s">
        <v>4510</v>
      </c>
      <c r="C331" s="62" t="str">
        <f>VLOOKUP($A331,'Project List'!$A:$I,2,FALSE)</f>
        <v>Hillcrest Heights</v>
      </c>
      <c r="D331" s="62" t="str">
        <f>VLOOKUP($A331,'Project List'!$A:$I,3,FALSE)</f>
        <v>MD</v>
      </c>
      <c r="E331" s="62" t="str">
        <f>VLOOKUP($A331,'Project List'!$A:$I,4,FALSE)</f>
        <v>Potomac Electric Power Co</v>
      </c>
      <c r="F331" s="62" t="str">
        <f>VLOOKUP($A331,'Project List'!$A:$I,5,FALSE)</f>
        <v>Investor Owned</v>
      </c>
      <c r="G331" s="62" t="str">
        <f>VLOOKUP($A331,'Project List'!$A:$I,6,FALSE)</f>
        <v>NCS Stonegate Condos, LLC</v>
      </c>
      <c r="H331" s="63" t="s">
        <v>4100</v>
      </c>
      <c r="I331" s="63" t="s">
        <v>4100</v>
      </c>
      <c r="J331" s="101" t="s">
        <v>4100</v>
      </c>
      <c r="K331" s="101" t="s">
        <v>4100</v>
      </c>
      <c r="L331" s="65">
        <v>0.3</v>
      </c>
      <c r="M331" s="66" t="s">
        <v>4247</v>
      </c>
      <c r="N331" s="67">
        <f>VLOOKUP($A331,'Project List'!$A:$I,7,FALSE)</f>
        <v>6.7000000000000004E-2</v>
      </c>
      <c r="O331" s="67">
        <f>VLOOKUP($A331,'Project List'!$A:$I,8,FALSE)</f>
        <v>67</v>
      </c>
      <c r="P331" s="72">
        <v>0.28799999999999998</v>
      </c>
      <c r="Q331" s="69">
        <f>VLOOKUP($A331,'Project List'!$A:$I,9,FALSE)</f>
        <v>2020</v>
      </c>
      <c r="S331" s="62" t="s">
        <v>4495</v>
      </c>
    </row>
    <row r="332" spans="1:19">
      <c r="A332" s="63" t="s">
        <v>2977</v>
      </c>
      <c r="B332" s="63" t="s">
        <v>4507</v>
      </c>
      <c r="C332" s="62" t="str">
        <f>VLOOKUP($A332,'Project List'!$A:$I,2,FALSE)</f>
        <v>Hillcrest Heights</v>
      </c>
      <c r="D332" s="62" t="str">
        <f>VLOOKUP($A332,'Project List'!$A:$I,3,FALSE)</f>
        <v>MD</v>
      </c>
      <c r="E332" s="62" t="str">
        <f>VLOOKUP($A332,'Project List'!$A:$I,4,FALSE)</f>
        <v>Potomac Electric Power Co</v>
      </c>
      <c r="F332" s="62" t="str">
        <f>VLOOKUP($A332,'Project List'!$A:$I,5,FALSE)</f>
        <v>Investor Owned</v>
      </c>
      <c r="G332" s="62" t="str">
        <f>VLOOKUP($A332,'Project List'!$A:$I,6,FALSE)</f>
        <v>NCS Stonegate Condos LLC</v>
      </c>
      <c r="H332" s="63" t="s">
        <v>4100</v>
      </c>
      <c r="I332" s="63" t="s">
        <v>4100</v>
      </c>
      <c r="J332" s="101" t="s">
        <v>4100</v>
      </c>
      <c r="K332" s="101" t="s">
        <v>4100</v>
      </c>
      <c r="L332" s="65">
        <v>0.3</v>
      </c>
      <c r="M332" s="66" t="s">
        <v>4247</v>
      </c>
      <c r="N332" s="67">
        <f>VLOOKUP($A332,'Project List'!$A:$I,7,FALSE)</f>
        <v>0.67300000000000004</v>
      </c>
      <c r="O332" s="67">
        <f>VLOOKUP($A332,'Project List'!$A:$I,8,FALSE)</f>
        <v>673</v>
      </c>
      <c r="P332" s="72">
        <v>7.1999999999999995E-2</v>
      </c>
      <c r="Q332" s="69">
        <f>VLOOKUP($A332,'Project List'!$A:$I,9,FALSE)</f>
        <v>2022</v>
      </c>
      <c r="S332" s="62" t="s">
        <v>4495</v>
      </c>
    </row>
    <row r="333" spans="1:19">
      <c r="A333" s="63" t="s">
        <v>3869</v>
      </c>
      <c r="B333" s="63" t="s">
        <v>4512</v>
      </c>
      <c r="C333" s="62" t="str">
        <f>VLOOKUP($A333,'Project List'!$A:$I,2,FALSE)</f>
        <v>Middletown</v>
      </c>
      <c r="D333" s="62" t="str">
        <f>VLOOKUP($A333,'Project List'!$A:$I,3,FALSE)</f>
        <v>MD</v>
      </c>
      <c r="E333" s="62" t="str">
        <f>VLOOKUP($A333,'Project List'!$A:$I,4,FALSE)</f>
        <v>The Potomac Edison Co</v>
      </c>
      <c r="F333" s="62" t="str">
        <f>VLOOKUP($A333,'Project List'!$A:$I,5,FALSE)</f>
        <v>Investor Owned</v>
      </c>
      <c r="G333" s="62" t="str">
        <f>VLOOKUP($A333,'Project List'!$A:$I,6,FALSE)</f>
        <v>SGC Power - Bear One</v>
      </c>
      <c r="H333" s="63" t="s">
        <v>4100</v>
      </c>
      <c r="I333" s="63" t="s">
        <v>4100</v>
      </c>
      <c r="J333" s="101" t="s">
        <v>4100</v>
      </c>
      <c r="K333" s="101" t="s">
        <v>4100</v>
      </c>
      <c r="L333" s="65">
        <v>0.3</v>
      </c>
      <c r="M333" s="66" t="s">
        <v>4247</v>
      </c>
      <c r="N333" s="67">
        <f>VLOOKUP($A333,'Project List'!$A:$I,7,FALSE)</f>
        <v>0.2</v>
      </c>
      <c r="O333" s="67">
        <f>VLOOKUP($A333,'Project List'!$A:$I,8,FALSE)</f>
        <v>200</v>
      </c>
      <c r="P333" s="72">
        <v>0.6</v>
      </c>
      <c r="Q333" s="69">
        <f>VLOOKUP($A333,'Project List'!$A:$I,9,FALSE)</f>
        <v>2023</v>
      </c>
      <c r="S333" s="62" t="s">
        <v>4495</v>
      </c>
    </row>
    <row r="334" spans="1:19">
      <c r="A334" s="85"/>
      <c r="B334" s="62" t="s">
        <v>4513</v>
      </c>
      <c r="D334" s="62" t="s">
        <v>299</v>
      </c>
      <c r="E334" s="62" t="s">
        <v>151</v>
      </c>
      <c r="F334" s="62" t="s">
        <v>330</v>
      </c>
      <c r="H334" s="63" t="s">
        <v>4100</v>
      </c>
      <c r="I334" s="63" t="s">
        <v>4100</v>
      </c>
      <c r="J334" s="101" t="s">
        <v>4100</v>
      </c>
      <c r="K334" s="101" t="s">
        <v>4100</v>
      </c>
      <c r="L334" s="65">
        <v>0.3</v>
      </c>
      <c r="M334" s="66" t="s">
        <v>4247</v>
      </c>
      <c r="N334" s="72">
        <v>1.98</v>
      </c>
      <c r="O334" s="72">
        <v>1980</v>
      </c>
      <c r="P334" s="72">
        <v>0.59399999999999997</v>
      </c>
      <c r="Q334" s="69" t="s">
        <v>4199</v>
      </c>
      <c r="S334" s="62" t="s">
        <v>4495</v>
      </c>
    </row>
    <row r="335" spans="1:19">
      <c r="A335" s="85"/>
      <c r="B335" s="62" t="s">
        <v>4514</v>
      </c>
      <c r="D335" s="62" t="s">
        <v>299</v>
      </c>
      <c r="E335" s="62" t="s">
        <v>151</v>
      </c>
      <c r="F335" s="62" t="s">
        <v>330</v>
      </c>
      <c r="H335" s="63" t="s">
        <v>4100</v>
      </c>
      <c r="I335" s="63" t="s">
        <v>4100</v>
      </c>
      <c r="J335" s="101" t="s">
        <v>4100</v>
      </c>
      <c r="K335" s="101" t="s">
        <v>4100</v>
      </c>
      <c r="L335" s="65">
        <v>0.3</v>
      </c>
      <c r="M335" s="66" t="s">
        <v>4247</v>
      </c>
      <c r="N335" s="72">
        <v>0.6</v>
      </c>
      <c r="O335" s="72">
        <v>600</v>
      </c>
      <c r="P335" s="72">
        <v>0.18</v>
      </c>
      <c r="Q335" s="69" t="s">
        <v>4199</v>
      </c>
      <c r="S335" s="62" t="s">
        <v>4495</v>
      </c>
    </row>
    <row r="336" spans="1:19">
      <c r="A336" s="85"/>
      <c r="B336" s="62" t="s">
        <v>4515</v>
      </c>
      <c r="D336" s="62" t="s">
        <v>299</v>
      </c>
      <c r="E336" s="62" t="s">
        <v>151</v>
      </c>
      <c r="F336" s="62" t="s">
        <v>330</v>
      </c>
      <c r="H336" s="63" t="s">
        <v>4100</v>
      </c>
      <c r="I336" s="63" t="s">
        <v>4100</v>
      </c>
      <c r="J336" s="101" t="s">
        <v>4100</v>
      </c>
      <c r="K336" s="101" t="s">
        <v>4100</v>
      </c>
      <c r="L336" s="65">
        <v>0.3</v>
      </c>
      <c r="M336" s="66" t="s">
        <v>4247</v>
      </c>
      <c r="N336" s="72">
        <v>1.625</v>
      </c>
      <c r="O336" s="72">
        <v>1625</v>
      </c>
      <c r="P336" s="72">
        <v>0.48749999999999999</v>
      </c>
      <c r="Q336" s="69" t="s">
        <v>4199</v>
      </c>
      <c r="S336" s="62" t="s">
        <v>4495</v>
      </c>
    </row>
    <row r="337" spans="1:19">
      <c r="A337" s="85"/>
      <c r="B337" s="62" t="s">
        <v>4516</v>
      </c>
      <c r="D337" s="62" t="s">
        <v>299</v>
      </c>
      <c r="E337" s="62" t="s">
        <v>151</v>
      </c>
      <c r="F337" s="62" t="s">
        <v>330</v>
      </c>
      <c r="H337" s="63" t="s">
        <v>4100</v>
      </c>
      <c r="I337" s="63" t="s">
        <v>4100</v>
      </c>
      <c r="J337" s="101" t="s">
        <v>4100</v>
      </c>
      <c r="K337" s="101" t="s">
        <v>4100</v>
      </c>
      <c r="L337" s="65">
        <v>0.3</v>
      </c>
      <c r="M337" s="66" t="s">
        <v>4247</v>
      </c>
      <c r="N337" s="72">
        <v>2</v>
      </c>
      <c r="O337" s="72">
        <v>2000</v>
      </c>
      <c r="P337" s="72">
        <v>0.6</v>
      </c>
      <c r="Q337" s="69" t="s">
        <v>4199</v>
      </c>
      <c r="S337" s="62" t="s">
        <v>4495</v>
      </c>
    </row>
    <row r="338" spans="1:19">
      <c r="A338" s="85"/>
      <c r="B338" s="62" t="s">
        <v>4517</v>
      </c>
      <c r="D338" s="62" t="s">
        <v>299</v>
      </c>
      <c r="E338" s="62" t="s">
        <v>151</v>
      </c>
      <c r="F338" s="62" t="s">
        <v>330</v>
      </c>
      <c r="H338" s="63" t="s">
        <v>4100</v>
      </c>
      <c r="I338" s="63" t="s">
        <v>4100</v>
      </c>
      <c r="J338" s="101" t="s">
        <v>4100</v>
      </c>
      <c r="K338" s="101" t="s">
        <v>4100</v>
      </c>
      <c r="L338" s="65">
        <v>0.3</v>
      </c>
      <c r="M338" s="66" t="s">
        <v>4247</v>
      </c>
      <c r="N338" s="72">
        <v>2</v>
      </c>
      <c r="O338" s="72">
        <v>2000</v>
      </c>
      <c r="P338" s="72">
        <v>0.6</v>
      </c>
      <c r="Q338" s="69" t="s">
        <v>4199</v>
      </c>
      <c r="S338" s="62" t="s">
        <v>4495</v>
      </c>
    </row>
    <row r="339" spans="1:19">
      <c r="A339" s="85"/>
      <c r="B339" s="62" t="s">
        <v>4517</v>
      </c>
      <c r="D339" s="62" t="s">
        <v>299</v>
      </c>
      <c r="E339" s="62" t="s">
        <v>151</v>
      </c>
      <c r="F339" s="62" t="s">
        <v>330</v>
      </c>
      <c r="H339" s="63" t="s">
        <v>4100</v>
      </c>
      <c r="I339" s="63" t="s">
        <v>4100</v>
      </c>
      <c r="J339" s="101" t="s">
        <v>4100</v>
      </c>
      <c r="K339" s="101" t="s">
        <v>4100</v>
      </c>
      <c r="L339" s="65">
        <v>0.3</v>
      </c>
      <c r="M339" s="66" t="s">
        <v>4247</v>
      </c>
      <c r="N339" s="72">
        <v>0.75</v>
      </c>
      <c r="O339" s="72">
        <v>750</v>
      </c>
      <c r="P339" s="72">
        <v>0.22499999999999998</v>
      </c>
      <c r="Q339" s="69" t="s">
        <v>4199</v>
      </c>
      <c r="S339" s="62" t="s">
        <v>4495</v>
      </c>
    </row>
    <row r="340" spans="1:19">
      <c r="A340" s="85"/>
      <c r="B340" s="62" t="s">
        <v>4517</v>
      </c>
      <c r="D340" s="62" t="s">
        <v>299</v>
      </c>
      <c r="E340" s="62" t="s">
        <v>151</v>
      </c>
      <c r="F340" s="62" t="s">
        <v>330</v>
      </c>
      <c r="H340" s="63" t="s">
        <v>4100</v>
      </c>
      <c r="I340" s="63" t="s">
        <v>4100</v>
      </c>
      <c r="J340" s="101" t="s">
        <v>4100</v>
      </c>
      <c r="K340" s="101" t="s">
        <v>4100</v>
      </c>
      <c r="L340" s="65">
        <v>0.3</v>
      </c>
      <c r="M340" s="66" t="s">
        <v>4247</v>
      </c>
      <c r="N340" s="72">
        <v>1.4</v>
      </c>
      <c r="O340" s="72">
        <v>1400</v>
      </c>
      <c r="P340" s="72">
        <v>0.42</v>
      </c>
      <c r="Q340" s="69" t="s">
        <v>4199</v>
      </c>
      <c r="S340" s="62" t="s">
        <v>4495</v>
      </c>
    </row>
    <row r="341" spans="1:19">
      <c r="A341" s="85"/>
      <c r="B341" s="62" t="s">
        <v>4516</v>
      </c>
      <c r="D341" s="62" t="s">
        <v>299</v>
      </c>
      <c r="E341" s="62" t="s">
        <v>151</v>
      </c>
      <c r="F341" s="62" t="s">
        <v>330</v>
      </c>
      <c r="H341" s="63" t="s">
        <v>4100</v>
      </c>
      <c r="I341" s="63" t="s">
        <v>4100</v>
      </c>
      <c r="J341" s="101" t="s">
        <v>4100</v>
      </c>
      <c r="K341" s="101" t="s">
        <v>4100</v>
      </c>
      <c r="L341" s="65">
        <v>0.3</v>
      </c>
      <c r="M341" s="66" t="s">
        <v>4247</v>
      </c>
      <c r="N341" s="72">
        <v>2</v>
      </c>
      <c r="O341" s="72">
        <v>2000</v>
      </c>
      <c r="P341" s="72">
        <v>0.6</v>
      </c>
      <c r="Q341" s="69" t="s">
        <v>4199</v>
      </c>
      <c r="S341" s="62" t="s">
        <v>4495</v>
      </c>
    </row>
    <row r="342" spans="1:19">
      <c r="A342" s="85"/>
      <c r="B342" s="62" t="s">
        <v>4517</v>
      </c>
      <c r="D342" s="62" t="s">
        <v>299</v>
      </c>
      <c r="E342" s="62" t="s">
        <v>151</v>
      </c>
      <c r="F342" s="62" t="s">
        <v>330</v>
      </c>
      <c r="H342" s="63" t="s">
        <v>4100</v>
      </c>
      <c r="I342" s="63" t="s">
        <v>4100</v>
      </c>
      <c r="J342" s="101" t="s">
        <v>4100</v>
      </c>
      <c r="K342" s="101" t="s">
        <v>4100</v>
      </c>
      <c r="L342" s="65">
        <v>0.3</v>
      </c>
      <c r="M342" s="66" t="s">
        <v>4247</v>
      </c>
      <c r="N342" s="72">
        <v>2</v>
      </c>
      <c r="O342" s="72">
        <v>2000</v>
      </c>
      <c r="P342" s="72">
        <v>0.6</v>
      </c>
      <c r="Q342" s="69" t="s">
        <v>4199</v>
      </c>
      <c r="S342" s="62" t="s">
        <v>4495</v>
      </c>
    </row>
    <row r="343" spans="1:19">
      <c r="A343" s="85"/>
      <c r="B343" s="62" t="s">
        <v>4517</v>
      </c>
      <c r="D343" s="62" t="s">
        <v>299</v>
      </c>
      <c r="E343" s="62" t="s">
        <v>151</v>
      </c>
      <c r="F343" s="62" t="s">
        <v>330</v>
      </c>
      <c r="H343" s="63" t="s">
        <v>4100</v>
      </c>
      <c r="I343" s="63" t="s">
        <v>4100</v>
      </c>
      <c r="J343" s="101" t="s">
        <v>4100</v>
      </c>
      <c r="K343" s="101" t="s">
        <v>4100</v>
      </c>
      <c r="L343" s="65">
        <v>0.3</v>
      </c>
      <c r="M343" s="66" t="s">
        <v>4247</v>
      </c>
      <c r="N343" s="72">
        <v>2</v>
      </c>
      <c r="O343" s="72">
        <v>2000</v>
      </c>
      <c r="P343" s="72">
        <v>0.6</v>
      </c>
      <c r="Q343" s="69" t="s">
        <v>4199</v>
      </c>
      <c r="S343" s="62" t="s">
        <v>4495</v>
      </c>
    </row>
    <row r="344" spans="1:19">
      <c r="A344" s="85"/>
      <c r="B344" s="62" t="s">
        <v>4517</v>
      </c>
      <c r="D344" s="62" t="s">
        <v>299</v>
      </c>
      <c r="E344" s="62" t="s">
        <v>151</v>
      </c>
      <c r="F344" s="62" t="s">
        <v>330</v>
      </c>
      <c r="H344" s="63" t="s">
        <v>4100</v>
      </c>
      <c r="I344" s="63" t="s">
        <v>4100</v>
      </c>
      <c r="J344" s="101" t="s">
        <v>4100</v>
      </c>
      <c r="K344" s="101" t="s">
        <v>4100</v>
      </c>
      <c r="L344" s="65">
        <v>0.3</v>
      </c>
      <c r="M344" s="66" t="s">
        <v>4247</v>
      </c>
      <c r="N344" s="72">
        <v>2</v>
      </c>
      <c r="O344" s="72">
        <v>2000</v>
      </c>
      <c r="P344" s="72">
        <v>0.6</v>
      </c>
      <c r="Q344" s="69" t="s">
        <v>4199</v>
      </c>
      <c r="S344" s="62" t="s">
        <v>4495</v>
      </c>
    </row>
    <row r="345" spans="1:19">
      <c r="A345" s="85"/>
      <c r="B345" s="62" t="s">
        <v>4517</v>
      </c>
      <c r="D345" s="62" t="s">
        <v>299</v>
      </c>
      <c r="E345" s="62" t="s">
        <v>151</v>
      </c>
      <c r="F345" s="62" t="s">
        <v>330</v>
      </c>
      <c r="H345" s="63" t="s">
        <v>4100</v>
      </c>
      <c r="I345" s="63" t="s">
        <v>4100</v>
      </c>
      <c r="J345" s="101" t="s">
        <v>4100</v>
      </c>
      <c r="K345" s="101" t="s">
        <v>4100</v>
      </c>
      <c r="L345" s="65">
        <v>0.3</v>
      </c>
      <c r="M345" s="66" t="s">
        <v>4247</v>
      </c>
      <c r="N345" s="72">
        <v>2</v>
      </c>
      <c r="O345" s="72">
        <v>2000</v>
      </c>
      <c r="P345" s="72">
        <v>0.6</v>
      </c>
      <c r="Q345" s="69" t="s">
        <v>4199</v>
      </c>
      <c r="S345" s="62" t="s">
        <v>4495</v>
      </c>
    </row>
    <row r="346" spans="1:19">
      <c r="A346" s="85"/>
      <c r="B346" s="62" t="s">
        <v>4518</v>
      </c>
      <c r="D346" s="62" t="s">
        <v>299</v>
      </c>
      <c r="E346" s="62" t="s">
        <v>151</v>
      </c>
      <c r="F346" s="62" t="s">
        <v>330</v>
      </c>
      <c r="H346" s="63" t="s">
        <v>4100</v>
      </c>
      <c r="I346" s="63" t="s">
        <v>4100</v>
      </c>
      <c r="J346" s="101" t="s">
        <v>4100</v>
      </c>
      <c r="K346" s="101" t="s">
        <v>4100</v>
      </c>
      <c r="L346" s="65">
        <v>0.3</v>
      </c>
      <c r="M346" s="66" t="s">
        <v>4247</v>
      </c>
      <c r="N346" s="72">
        <v>0.66</v>
      </c>
      <c r="O346" s="72">
        <v>660</v>
      </c>
      <c r="P346" s="72">
        <v>0.19800000000000001</v>
      </c>
      <c r="Q346" s="69" t="s">
        <v>4199</v>
      </c>
      <c r="S346" s="62" t="s">
        <v>4495</v>
      </c>
    </row>
    <row r="347" spans="1:19">
      <c r="A347" s="85"/>
      <c r="B347" s="62" t="s">
        <v>4519</v>
      </c>
      <c r="D347" s="62" t="s">
        <v>299</v>
      </c>
      <c r="E347" s="62" t="s">
        <v>151</v>
      </c>
      <c r="F347" s="62" t="s">
        <v>330</v>
      </c>
      <c r="H347" s="63" t="s">
        <v>4100</v>
      </c>
      <c r="I347" s="63" t="s">
        <v>4100</v>
      </c>
      <c r="J347" s="101" t="s">
        <v>4100</v>
      </c>
      <c r="K347" s="101" t="s">
        <v>4100</v>
      </c>
      <c r="L347" s="65">
        <v>0.3</v>
      </c>
      <c r="M347" s="66" t="s">
        <v>4247</v>
      </c>
      <c r="N347" s="72">
        <v>0.96</v>
      </c>
      <c r="O347" s="72">
        <v>960</v>
      </c>
      <c r="P347" s="72">
        <v>0.28799999999999998</v>
      </c>
      <c r="Q347" s="69" t="s">
        <v>4199</v>
      </c>
      <c r="S347" s="62" t="s">
        <v>4495</v>
      </c>
    </row>
    <row r="348" spans="1:19">
      <c r="A348" s="85"/>
      <c r="B348" s="62" t="s">
        <v>4519</v>
      </c>
      <c r="D348" s="62" t="s">
        <v>299</v>
      </c>
      <c r="E348" s="62" t="s">
        <v>151</v>
      </c>
      <c r="F348" s="62" t="s">
        <v>330</v>
      </c>
      <c r="H348" s="63" t="s">
        <v>4100</v>
      </c>
      <c r="I348" s="63" t="s">
        <v>4100</v>
      </c>
      <c r="J348" s="101" t="s">
        <v>4100</v>
      </c>
      <c r="K348" s="101" t="s">
        <v>4100</v>
      </c>
      <c r="L348" s="65">
        <v>0.3</v>
      </c>
      <c r="M348" s="66" t="s">
        <v>4247</v>
      </c>
      <c r="N348" s="72">
        <v>1.44</v>
      </c>
      <c r="O348" s="72">
        <v>1440</v>
      </c>
      <c r="P348" s="72">
        <v>0.432</v>
      </c>
      <c r="Q348" s="69" t="s">
        <v>4199</v>
      </c>
      <c r="S348" s="62" t="s">
        <v>4495</v>
      </c>
    </row>
    <row r="349" spans="1:19">
      <c r="A349" s="85"/>
      <c r="B349" s="62" t="s">
        <v>4519</v>
      </c>
      <c r="D349" s="62" t="s">
        <v>299</v>
      </c>
      <c r="E349" s="62" t="s">
        <v>151</v>
      </c>
      <c r="F349" s="62" t="s">
        <v>330</v>
      </c>
      <c r="H349" s="63" t="s">
        <v>4100</v>
      </c>
      <c r="I349" s="63" t="s">
        <v>4100</v>
      </c>
      <c r="J349" s="101" t="s">
        <v>4100</v>
      </c>
      <c r="K349" s="101" t="s">
        <v>4100</v>
      </c>
      <c r="L349" s="65">
        <v>0.3</v>
      </c>
      <c r="M349" s="66" t="s">
        <v>4247</v>
      </c>
      <c r="N349" s="72">
        <v>0.48</v>
      </c>
      <c r="O349" s="72">
        <v>480</v>
      </c>
      <c r="P349" s="72">
        <v>0.14399999999999999</v>
      </c>
      <c r="Q349" s="69" t="s">
        <v>4199</v>
      </c>
      <c r="S349" s="62" t="s">
        <v>4495</v>
      </c>
    </row>
    <row r="350" spans="1:19">
      <c r="A350" s="85"/>
      <c r="B350" s="62" t="s">
        <v>4519</v>
      </c>
      <c r="D350" s="62" t="s">
        <v>299</v>
      </c>
      <c r="E350" s="62" t="s">
        <v>151</v>
      </c>
      <c r="F350" s="62" t="s">
        <v>330</v>
      </c>
      <c r="H350" s="63" t="s">
        <v>4100</v>
      </c>
      <c r="I350" s="63" t="s">
        <v>4100</v>
      </c>
      <c r="J350" s="101" t="s">
        <v>4100</v>
      </c>
      <c r="K350" s="101" t="s">
        <v>4100</v>
      </c>
      <c r="L350" s="65">
        <v>0.3</v>
      </c>
      <c r="M350" s="66" t="s">
        <v>4247</v>
      </c>
      <c r="N350" s="72">
        <v>0.2</v>
      </c>
      <c r="O350" s="72">
        <v>200</v>
      </c>
      <c r="P350" s="72">
        <v>0.06</v>
      </c>
      <c r="Q350" s="69" t="s">
        <v>4199</v>
      </c>
      <c r="S350" s="62" t="s">
        <v>4495</v>
      </c>
    </row>
    <row r="351" spans="1:19">
      <c r="A351" s="85"/>
      <c r="B351" s="62" t="s">
        <v>4519</v>
      </c>
      <c r="D351" s="62" t="s">
        <v>299</v>
      </c>
      <c r="E351" s="62" t="s">
        <v>151</v>
      </c>
      <c r="F351" s="62" t="s">
        <v>330</v>
      </c>
      <c r="H351" s="63" t="s">
        <v>4100</v>
      </c>
      <c r="I351" s="63" t="s">
        <v>4100</v>
      </c>
      <c r="J351" s="101" t="s">
        <v>4100</v>
      </c>
      <c r="K351" s="101" t="s">
        <v>4100</v>
      </c>
      <c r="L351" s="65">
        <v>0.3</v>
      </c>
      <c r="M351" s="66" t="s">
        <v>4247</v>
      </c>
      <c r="N351" s="72">
        <v>0.72</v>
      </c>
      <c r="O351" s="72">
        <v>720</v>
      </c>
      <c r="P351" s="72">
        <v>0.216</v>
      </c>
      <c r="Q351" s="69" t="s">
        <v>4199</v>
      </c>
      <c r="S351" s="62" t="s">
        <v>4495</v>
      </c>
    </row>
    <row r="352" spans="1:19">
      <c r="A352" s="85"/>
      <c r="B352" s="62" t="s">
        <v>4519</v>
      </c>
      <c r="D352" s="62" t="s">
        <v>299</v>
      </c>
      <c r="E352" s="62" t="s">
        <v>151</v>
      </c>
      <c r="F352" s="62" t="s">
        <v>330</v>
      </c>
      <c r="H352" s="63" t="s">
        <v>4100</v>
      </c>
      <c r="I352" s="63" t="s">
        <v>4100</v>
      </c>
      <c r="J352" s="101" t="s">
        <v>4100</v>
      </c>
      <c r="K352" s="101" t="s">
        <v>4100</v>
      </c>
      <c r="L352" s="65">
        <v>0.3</v>
      </c>
      <c r="M352" s="66" t="s">
        <v>4247</v>
      </c>
      <c r="N352" s="72">
        <v>0.48</v>
      </c>
      <c r="O352" s="72">
        <v>480</v>
      </c>
      <c r="P352" s="72">
        <v>0.14399999999999999</v>
      </c>
      <c r="Q352" s="69" t="s">
        <v>4199</v>
      </c>
      <c r="S352" s="62" t="s">
        <v>4495</v>
      </c>
    </row>
    <row r="353" spans="1:19">
      <c r="A353" s="85"/>
      <c r="B353" s="62" t="s">
        <v>4519</v>
      </c>
      <c r="D353" s="62" t="s">
        <v>299</v>
      </c>
      <c r="E353" s="62" t="s">
        <v>151</v>
      </c>
      <c r="F353" s="62" t="s">
        <v>330</v>
      </c>
      <c r="H353" s="63" t="s">
        <v>4100</v>
      </c>
      <c r="I353" s="63" t="s">
        <v>4100</v>
      </c>
      <c r="J353" s="101" t="s">
        <v>4100</v>
      </c>
      <c r="K353" s="101" t="s">
        <v>4100</v>
      </c>
      <c r="L353" s="65">
        <v>0.3</v>
      </c>
      <c r="M353" s="66" t="s">
        <v>4247</v>
      </c>
      <c r="N353" s="72">
        <v>0.5</v>
      </c>
      <c r="O353" s="72">
        <v>500</v>
      </c>
      <c r="P353" s="72">
        <v>0.15</v>
      </c>
      <c r="Q353" s="69" t="s">
        <v>4199</v>
      </c>
      <c r="S353" s="62" t="s">
        <v>4495</v>
      </c>
    </row>
    <row r="354" spans="1:19">
      <c r="A354" s="85"/>
      <c r="B354" s="62" t="s">
        <v>4519</v>
      </c>
      <c r="D354" s="62" t="s">
        <v>299</v>
      </c>
      <c r="E354" s="62" t="s">
        <v>151</v>
      </c>
      <c r="F354" s="62" t="s">
        <v>330</v>
      </c>
      <c r="H354" s="63" t="s">
        <v>4100</v>
      </c>
      <c r="I354" s="63" t="s">
        <v>4100</v>
      </c>
      <c r="J354" s="101" t="s">
        <v>4100</v>
      </c>
      <c r="K354" s="101" t="s">
        <v>4100</v>
      </c>
      <c r="L354" s="65">
        <v>0.3</v>
      </c>
      <c r="M354" s="66" t="s">
        <v>4247</v>
      </c>
      <c r="N354" s="72">
        <v>0.12</v>
      </c>
      <c r="O354" s="72">
        <v>120</v>
      </c>
      <c r="P354" s="72">
        <v>3.5999999999999997E-2</v>
      </c>
      <c r="Q354" s="69" t="s">
        <v>4199</v>
      </c>
      <c r="S354" s="62" t="s">
        <v>4495</v>
      </c>
    </row>
    <row r="355" spans="1:19">
      <c r="A355" s="85"/>
      <c r="B355" s="62" t="s">
        <v>4519</v>
      </c>
      <c r="D355" s="62" t="s">
        <v>299</v>
      </c>
      <c r="E355" s="62" t="s">
        <v>151</v>
      </c>
      <c r="F355" s="62" t="s">
        <v>330</v>
      </c>
      <c r="H355" s="63" t="s">
        <v>4100</v>
      </c>
      <c r="I355" s="63" t="s">
        <v>4100</v>
      </c>
      <c r="J355" s="101" t="s">
        <v>4100</v>
      </c>
      <c r="K355" s="101" t="s">
        <v>4100</v>
      </c>
      <c r="L355" s="65">
        <v>0.3</v>
      </c>
      <c r="M355" s="66" t="s">
        <v>4247</v>
      </c>
      <c r="N355" s="72">
        <v>0.48</v>
      </c>
      <c r="O355" s="72">
        <v>480</v>
      </c>
      <c r="P355" s="72">
        <v>0.14399999999999999</v>
      </c>
      <c r="Q355" s="69" t="s">
        <v>4199</v>
      </c>
      <c r="S355" s="62" t="s">
        <v>4495</v>
      </c>
    </row>
    <row r="356" spans="1:19">
      <c r="A356" s="85"/>
      <c r="B356" s="62" t="s">
        <v>4519</v>
      </c>
      <c r="D356" s="62" t="s">
        <v>299</v>
      </c>
      <c r="E356" s="62" t="s">
        <v>151</v>
      </c>
      <c r="F356" s="62" t="s">
        <v>330</v>
      </c>
      <c r="H356" s="63" t="s">
        <v>4100</v>
      </c>
      <c r="I356" s="63" t="s">
        <v>4100</v>
      </c>
      <c r="J356" s="101" t="s">
        <v>4100</v>
      </c>
      <c r="K356" s="101" t="s">
        <v>4100</v>
      </c>
      <c r="L356" s="65">
        <v>0.3</v>
      </c>
      <c r="M356" s="66" t="s">
        <v>4247</v>
      </c>
      <c r="N356" s="72">
        <v>0.48</v>
      </c>
      <c r="O356" s="72">
        <v>480</v>
      </c>
      <c r="P356" s="72">
        <v>0.14399999999999999</v>
      </c>
      <c r="Q356" s="69" t="s">
        <v>4199</v>
      </c>
      <c r="S356" s="62" t="s">
        <v>4495</v>
      </c>
    </row>
    <row r="357" spans="1:19">
      <c r="A357" s="85"/>
      <c r="B357" s="62" t="s">
        <v>4519</v>
      </c>
      <c r="D357" s="62" t="s">
        <v>299</v>
      </c>
      <c r="E357" s="62" t="s">
        <v>151</v>
      </c>
      <c r="F357" s="62" t="s">
        <v>330</v>
      </c>
      <c r="H357" s="63" t="s">
        <v>4100</v>
      </c>
      <c r="I357" s="63" t="s">
        <v>4100</v>
      </c>
      <c r="J357" s="101" t="s">
        <v>4100</v>
      </c>
      <c r="K357" s="101" t="s">
        <v>4100</v>
      </c>
      <c r="L357" s="65">
        <v>0.3</v>
      </c>
      <c r="M357" s="66" t="s">
        <v>4247</v>
      </c>
      <c r="N357" s="72">
        <v>0.6</v>
      </c>
      <c r="O357" s="72">
        <v>600</v>
      </c>
      <c r="P357" s="72">
        <v>0.18</v>
      </c>
      <c r="Q357" s="69" t="s">
        <v>4199</v>
      </c>
      <c r="S357" s="62" t="s">
        <v>4495</v>
      </c>
    </row>
    <row r="358" spans="1:19">
      <c r="A358" s="85"/>
      <c r="B358" s="62" t="s">
        <v>4519</v>
      </c>
      <c r="D358" s="62" t="s">
        <v>299</v>
      </c>
      <c r="E358" s="62" t="s">
        <v>151</v>
      </c>
      <c r="F358" s="62" t="s">
        <v>330</v>
      </c>
      <c r="H358" s="63" t="s">
        <v>4100</v>
      </c>
      <c r="I358" s="63" t="s">
        <v>4100</v>
      </c>
      <c r="J358" s="101" t="s">
        <v>4100</v>
      </c>
      <c r="K358" s="101" t="s">
        <v>4100</v>
      </c>
      <c r="L358" s="65">
        <v>0.3</v>
      </c>
      <c r="M358" s="66" t="s">
        <v>4247</v>
      </c>
      <c r="N358" s="72">
        <v>0.84</v>
      </c>
      <c r="O358" s="72">
        <v>840</v>
      </c>
      <c r="P358" s="72">
        <v>0.252</v>
      </c>
      <c r="Q358" s="69" t="s">
        <v>4199</v>
      </c>
      <c r="S358" s="62" t="s">
        <v>4495</v>
      </c>
    </row>
    <row r="359" spans="1:19">
      <c r="A359" s="85"/>
      <c r="B359" s="62" t="s">
        <v>4519</v>
      </c>
      <c r="D359" s="62" t="s">
        <v>299</v>
      </c>
      <c r="E359" s="62" t="s">
        <v>151</v>
      </c>
      <c r="F359" s="62" t="s">
        <v>330</v>
      </c>
      <c r="H359" s="63" t="s">
        <v>4100</v>
      </c>
      <c r="I359" s="63" t="s">
        <v>4100</v>
      </c>
      <c r="J359" s="101" t="s">
        <v>4100</v>
      </c>
      <c r="K359" s="101" t="s">
        <v>4100</v>
      </c>
      <c r="L359" s="65">
        <v>0.3</v>
      </c>
      <c r="M359" s="66" t="s">
        <v>4247</v>
      </c>
      <c r="N359" s="72">
        <v>0.84</v>
      </c>
      <c r="O359" s="72">
        <v>840</v>
      </c>
      <c r="P359" s="72">
        <v>0.252</v>
      </c>
      <c r="Q359" s="69" t="s">
        <v>4199</v>
      </c>
      <c r="S359" s="62" t="s">
        <v>4495</v>
      </c>
    </row>
    <row r="360" spans="1:19">
      <c r="A360" s="85"/>
      <c r="B360" s="62" t="s">
        <v>4519</v>
      </c>
      <c r="D360" s="62" t="s">
        <v>299</v>
      </c>
      <c r="E360" s="62" t="s">
        <v>151</v>
      </c>
      <c r="F360" s="62" t="s">
        <v>330</v>
      </c>
      <c r="H360" s="63" t="s">
        <v>4100</v>
      </c>
      <c r="I360" s="63" t="s">
        <v>4100</v>
      </c>
      <c r="J360" s="101" t="s">
        <v>4100</v>
      </c>
      <c r="K360" s="101" t="s">
        <v>4100</v>
      </c>
      <c r="L360" s="65">
        <v>0.3</v>
      </c>
      <c r="M360" s="66" t="s">
        <v>4247</v>
      </c>
      <c r="N360" s="72">
        <v>0.72</v>
      </c>
      <c r="O360" s="72">
        <v>720</v>
      </c>
      <c r="P360" s="72">
        <v>0.216</v>
      </c>
      <c r="Q360" s="69" t="s">
        <v>4199</v>
      </c>
      <c r="S360" s="62" t="s">
        <v>4495</v>
      </c>
    </row>
    <row r="361" spans="1:19">
      <c r="A361" s="85"/>
      <c r="B361" s="62" t="s">
        <v>4517</v>
      </c>
      <c r="D361" s="62" t="s">
        <v>299</v>
      </c>
      <c r="E361" s="62" t="s">
        <v>151</v>
      </c>
      <c r="F361" s="62" t="s">
        <v>330</v>
      </c>
      <c r="H361" s="63" t="s">
        <v>4100</v>
      </c>
      <c r="I361" s="63" t="s">
        <v>4100</v>
      </c>
      <c r="J361" s="101" t="s">
        <v>4100</v>
      </c>
      <c r="K361" s="101" t="s">
        <v>4100</v>
      </c>
      <c r="L361" s="65">
        <v>0.3</v>
      </c>
      <c r="M361" s="66" t="s">
        <v>4247</v>
      </c>
      <c r="N361" s="72">
        <v>2</v>
      </c>
      <c r="O361" s="72">
        <v>2000</v>
      </c>
      <c r="P361" s="72">
        <v>0.6</v>
      </c>
      <c r="Q361" s="69" t="s">
        <v>4199</v>
      </c>
      <c r="S361" s="62" t="s">
        <v>4495</v>
      </c>
    </row>
    <row r="362" spans="1:19">
      <c r="A362" s="85"/>
      <c r="B362" s="62" t="s">
        <v>4517</v>
      </c>
      <c r="D362" s="62" t="s">
        <v>299</v>
      </c>
      <c r="E362" s="62" t="s">
        <v>151</v>
      </c>
      <c r="F362" s="62" t="s">
        <v>330</v>
      </c>
      <c r="H362" s="63" t="s">
        <v>4100</v>
      </c>
      <c r="I362" s="63" t="s">
        <v>4100</v>
      </c>
      <c r="J362" s="101" t="s">
        <v>4100</v>
      </c>
      <c r="K362" s="101" t="s">
        <v>4100</v>
      </c>
      <c r="L362" s="65">
        <v>0.3</v>
      </c>
      <c r="M362" s="66" t="s">
        <v>4247</v>
      </c>
      <c r="N362" s="72">
        <v>2</v>
      </c>
      <c r="O362" s="72">
        <v>2000</v>
      </c>
      <c r="P362" s="72">
        <v>0.6</v>
      </c>
      <c r="Q362" s="69" t="s">
        <v>4199</v>
      </c>
      <c r="S362" s="62" t="s">
        <v>4495</v>
      </c>
    </row>
    <row r="363" spans="1:19">
      <c r="A363" s="85"/>
      <c r="B363" s="62" t="s">
        <v>4519</v>
      </c>
      <c r="D363" s="62" t="s">
        <v>299</v>
      </c>
      <c r="E363" s="62" t="s">
        <v>151</v>
      </c>
      <c r="F363" s="62" t="s">
        <v>330</v>
      </c>
      <c r="H363" s="63" t="s">
        <v>4100</v>
      </c>
      <c r="I363" s="63" t="s">
        <v>4100</v>
      </c>
      <c r="J363" s="101" t="s">
        <v>4100</v>
      </c>
      <c r="K363" s="101" t="s">
        <v>4100</v>
      </c>
      <c r="L363" s="65">
        <v>0.3</v>
      </c>
      <c r="M363" s="66" t="s">
        <v>4247</v>
      </c>
      <c r="N363" s="72">
        <v>1.32</v>
      </c>
      <c r="O363" s="72">
        <v>1320</v>
      </c>
      <c r="P363" s="72">
        <v>0.39600000000000002</v>
      </c>
      <c r="Q363" s="69" t="s">
        <v>4199</v>
      </c>
      <c r="S363" s="62" t="s">
        <v>4495</v>
      </c>
    </row>
    <row r="364" spans="1:19">
      <c r="A364" s="85"/>
      <c r="B364" s="62" t="s">
        <v>4519</v>
      </c>
      <c r="D364" s="62" t="s">
        <v>299</v>
      </c>
      <c r="E364" s="62" t="s">
        <v>151</v>
      </c>
      <c r="F364" s="62" t="s">
        <v>330</v>
      </c>
      <c r="H364" s="63" t="s">
        <v>4100</v>
      </c>
      <c r="I364" s="63" t="s">
        <v>4100</v>
      </c>
      <c r="J364" s="101" t="s">
        <v>4100</v>
      </c>
      <c r="K364" s="101" t="s">
        <v>4100</v>
      </c>
      <c r="L364" s="65">
        <v>0.3</v>
      </c>
      <c r="M364" s="66" t="s">
        <v>4247</v>
      </c>
      <c r="N364" s="72">
        <v>0.5</v>
      </c>
      <c r="O364" s="72">
        <v>500</v>
      </c>
      <c r="P364" s="72">
        <v>0.15</v>
      </c>
      <c r="Q364" s="69" t="s">
        <v>4199</v>
      </c>
      <c r="S364" s="62" t="s">
        <v>4495</v>
      </c>
    </row>
    <row r="365" spans="1:19">
      <c r="A365" s="85"/>
      <c r="B365" s="62" t="s">
        <v>4519</v>
      </c>
      <c r="D365" s="62" t="s">
        <v>299</v>
      </c>
      <c r="E365" s="62" t="s">
        <v>151</v>
      </c>
      <c r="F365" s="62" t="s">
        <v>330</v>
      </c>
      <c r="H365" s="63" t="s">
        <v>4100</v>
      </c>
      <c r="I365" s="63" t="s">
        <v>4100</v>
      </c>
      <c r="J365" s="101" t="s">
        <v>4100</v>
      </c>
      <c r="K365" s="101" t="s">
        <v>4100</v>
      </c>
      <c r="L365" s="65">
        <v>0.3</v>
      </c>
      <c r="M365" s="66" t="s">
        <v>4247</v>
      </c>
      <c r="N365" s="72">
        <v>0.56000000000000005</v>
      </c>
      <c r="O365" s="72">
        <v>560</v>
      </c>
      <c r="P365" s="72">
        <v>0.16800000000000001</v>
      </c>
      <c r="Q365" s="69" t="s">
        <v>4199</v>
      </c>
      <c r="S365" s="62" t="s">
        <v>4495</v>
      </c>
    </row>
    <row r="366" spans="1:19">
      <c r="A366" s="85"/>
      <c r="B366" s="62" t="s">
        <v>4519</v>
      </c>
      <c r="D366" s="62" t="s">
        <v>299</v>
      </c>
      <c r="E366" s="62" t="s">
        <v>151</v>
      </c>
      <c r="F366" s="62" t="s">
        <v>330</v>
      </c>
      <c r="H366" s="63" t="s">
        <v>4100</v>
      </c>
      <c r="I366" s="63" t="s">
        <v>4100</v>
      </c>
      <c r="J366" s="101" t="s">
        <v>4100</v>
      </c>
      <c r="K366" s="101" t="s">
        <v>4100</v>
      </c>
      <c r="L366" s="65">
        <v>0.3</v>
      </c>
      <c r="M366" s="66" t="s">
        <v>4247</v>
      </c>
      <c r="N366" s="72">
        <v>0.56000000000000005</v>
      </c>
      <c r="O366" s="72">
        <v>560</v>
      </c>
      <c r="P366" s="72">
        <v>0.16800000000000001</v>
      </c>
      <c r="Q366" s="69" t="s">
        <v>4199</v>
      </c>
      <c r="S366" s="62" t="s">
        <v>4495</v>
      </c>
    </row>
    <row r="367" spans="1:19">
      <c r="A367" s="85"/>
      <c r="B367" s="62" t="s">
        <v>4519</v>
      </c>
      <c r="D367" s="62" t="s">
        <v>299</v>
      </c>
      <c r="E367" s="62" t="s">
        <v>151</v>
      </c>
      <c r="F367" s="62" t="s">
        <v>330</v>
      </c>
      <c r="H367" s="63" t="s">
        <v>4100</v>
      </c>
      <c r="I367" s="63" t="s">
        <v>4100</v>
      </c>
      <c r="J367" s="101" t="s">
        <v>4100</v>
      </c>
      <c r="K367" s="101" t="s">
        <v>4100</v>
      </c>
      <c r="L367" s="65">
        <v>0.3</v>
      </c>
      <c r="M367" s="66" t="s">
        <v>4247</v>
      </c>
      <c r="N367" s="72">
        <v>0.36</v>
      </c>
      <c r="O367" s="72">
        <v>360</v>
      </c>
      <c r="P367" s="72">
        <v>0.108</v>
      </c>
      <c r="Q367" s="69" t="s">
        <v>4199</v>
      </c>
      <c r="S367" s="62" t="s">
        <v>4495</v>
      </c>
    </row>
    <row r="368" spans="1:19">
      <c r="A368" s="85"/>
      <c r="B368" s="62" t="s">
        <v>4520</v>
      </c>
      <c r="D368" s="62" t="s">
        <v>299</v>
      </c>
      <c r="E368" s="62" t="s">
        <v>151</v>
      </c>
      <c r="F368" s="62" t="s">
        <v>330</v>
      </c>
      <c r="H368" s="63" t="s">
        <v>4100</v>
      </c>
      <c r="I368" s="63" t="s">
        <v>4100</v>
      </c>
      <c r="J368" s="101" t="s">
        <v>4100</v>
      </c>
      <c r="K368" s="101" t="s">
        <v>4100</v>
      </c>
      <c r="L368" s="65">
        <v>0.3</v>
      </c>
      <c r="M368" s="66" t="s">
        <v>4247</v>
      </c>
      <c r="N368" s="72">
        <v>2</v>
      </c>
      <c r="O368" s="72">
        <v>2000</v>
      </c>
      <c r="P368" s="72">
        <v>0.6</v>
      </c>
      <c r="Q368" s="69" t="s">
        <v>4199</v>
      </c>
      <c r="S368" s="62" t="s">
        <v>4495</v>
      </c>
    </row>
    <row r="369" spans="1:19">
      <c r="A369" s="85"/>
      <c r="B369" s="62" t="s">
        <v>4521</v>
      </c>
      <c r="D369" s="62" t="s">
        <v>299</v>
      </c>
      <c r="E369" s="62" t="s">
        <v>151</v>
      </c>
      <c r="F369" s="62" t="s">
        <v>330</v>
      </c>
      <c r="H369" s="63" t="s">
        <v>4100</v>
      </c>
      <c r="I369" s="63" t="s">
        <v>4100</v>
      </c>
      <c r="J369" s="101" t="s">
        <v>4100</v>
      </c>
      <c r="K369" s="101" t="s">
        <v>4100</v>
      </c>
      <c r="L369" s="65">
        <v>0.3</v>
      </c>
      <c r="M369" s="66" t="s">
        <v>4247</v>
      </c>
      <c r="N369" s="72">
        <v>2</v>
      </c>
      <c r="O369" s="72">
        <v>2000</v>
      </c>
      <c r="P369" s="72">
        <v>0.6</v>
      </c>
      <c r="Q369" s="69" t="s">
        <v>4199</v>
      </c>
      <c r="S369" s="62" t="s">
        <v>4495</v>
      </c>
    </row>
    <row r="370" spans="1:19">
      <c r="A370" s="85"/>
      <c r="B370" s="62" t="s">
        <v>4522</v>
      </c>
      <c r="D370" s="62" t="s">
        <v>299</v>
      </c>
      <c r="E370" s="62" t="s">
        <v>151</v>
      </c>
      <c r="F370" s="62" t="s">
        <v>330</v>
      </c>
      <c r="H370" s="63" t="s">
        <v>4100</v>
      </c>
      <c r="I370" s="63" t="s">
        <v>4100</v>
      </c>
      <c r="J370" s="101" t="s">
        <v>4100</v>
      </c>
      <c r="K370" s="101" t="s">
        <v>4100</v>
      </c>
      <c r="L370" s="65">
        <v>0.3</v>
      </c>
      <c r="M370" s="66" t="s">
        <v>4247</v>
      </c>
      <c r="N370" s="72">
        <v>0.96</v>
      </c>
      <c r="O370" s="72">
        <v>960</v>
      </c>
      <c r="P370" s="72">
        <v>0.28799999999999998</v>
      </c>
      <c r="Q370" s="69" t="s">
        <v>4199</v>
      </c>
      <c r="S370" s="62" t="s">
        <v>4495</v>
      </c>
    </row>
    <row r="371" spans="1:19">
      <c r="A371" s="85"/>
      <c r="B371" s="62" t="s">
        <v>4522</v>
      </c>
      <c r="D371" s="62" t="s">
        <v>299</v>
      </c>
      <c r="E371" s="62" t="s">
        <v>151</v>
      </c>
      <c r="F371" s="62" t="s">
        <v>330</v>
      </c>
      <c r="H371" s="63" t="s">
        <v>4100</v>
      </c>
      <c r="I371" s="63" t="s">
        <v>4100</v>
      </c>
      <c r="J371" s="101" t="s">
        <v>4100</v>
      </c>
      <c r="K371" s="101" t="s">
        <v>4100</v>
      </c>
      <c r="L371" s="65">
        <v>0.3</v>
      </c>
      <c r="M371" s="66" t="s">
        <v>4247</v>
      </c>
      <c r="N371" s="72">
        <v>2</v>
      </c>
      <c r="O371" s="72">
        <v>2000</v>
      </c>
      <c r="P371" s="72">
        <v>0.6</v>
      </c>
      <c r="Q371" s="69" t="s">
        <v>4199</v>
      </c>
      <c r="S371" s="62" t="s">
        <v>4495</v>
      </c>
    </row>
    <row r="372" spans="1:19">
      <c r="A372" s="85"/>
      <c r="B372" s="62" t="s">
        <v>4519</v>
      </c>
      <c r="D372" s="62" t="s">
        <v>299</v>
      </c>
      <c r="E372" s="62" t="s">
        <v>151</v>
      </c>
      <c r="F372" s="62" t="s">
        <v>330</v>
      </c>
      <c r="H372" s="63" t="s">
        <v>4100</v>
      </c>
      <c r="I372" s="63" t="s">
        <v>4100</v>
      </c>
      <c r="J372" s="101" t="s">
        <v>4100</v>
      </c>
      <c r="K372" s="101" t="s">
        <v>4100</v>
      </c>
      <c r="L372" s="65">
        <v>0.3</v>
      </c>
      <c r="M372" s="66" t="s">
        <v>4247</v>
      </c>
      <c r="N372" s="72">
        <v>0.4</v>
      </c>
      <c r="O372" s="72">
        <v>400</v>
      </c>
      <c r="P372" s="72">
        <v>0.12</v>
      </c>
      <c r="Q372" s="69" t="s">
        <v>4199</v>
      </c>
      <c r="S372" s="62" t="s">
        <v>4495</v>
      </c>
    </row>
    <row r="373" spans="1:19">
      <c r="A373" s="85"/>
      <c r="B373" s="62" t="s">
        <v>4519</v>
      </c>
      <c r="D373" s="62" t="s">
        <v>299</v>
      </c>
      <c r="E373" s="62" t="s">
        <v>151</v>
      </c>
      <c r="F373" s="62" t="s">
        <v>330</v>
      </c>
      <c r="H373" s="63" t="s">
        <v>4100</v>
      </c>
      <c r="I373" s="63" t="s">
        <v>4100</v>
      </c>
      <c r="J373" s="101" t="s">
        <v>4100</v>
      </c>
      <c r="K373" s="101" t="s">
        <v>4100</v>
      </c>
      <c r="L373" s="65">
        <v>0.3</v>
      </c>
      <c r="M373" s="66" t="s">
        <v>4247</v>
      </c>
      <c r="N373" s="72">
        <v>0.84</v>
      </c>
      <c r="O373" s="72">
        <v>840</v>
      </c>
      <c r="P373" s="72">
        <v>0.252</v>
      </c>
      <c r="Q373" s="69" t="s">
        <v>4199</v>
      </c>
      <c r="S373" s="62" t="s">
        <v>4495</v>
      </c>
    </row>
    <row r="374" spans="1:19">
      <c r="A374" s="85"/>
      <c r="B374" s="62" t="s">
        <v>4519</v>
      </c>
      <c r="D374" s="62" t="s">
        <v>299</v>
      </c>
      <c r="E374" s="62" t="s">
        <v>151</v>
      </c>
      <c r="F374" s="62" t="s">
        <v>330</v>
      </c>
      <c r="H374" s="63" t="s">
        <v>4100</v>
      </c>
      <c r="I374" s="63" t="s">
        <v>4100</v>
      </c>
      <c r="J374" s="101" t="s">
        <v>4100</v>
      </c>
      <c r="K374" s="101" t="s">
        <v>4100</v>
      </c>
      <c r="L374" s="65">
        <v>0.3</v>
      </c>
      <c r="M374" s="66" t="s">
        <v>4247</v>
      </c>
      <c r="N374" s="72">
        <v>0.72</v>
      </c>
      <c r="O374" s="72">
        <v>720</v>
      </c>
      <c r="P374" s="72">
        <v>0.216</v>
      </c>
      <c r="Q374" s="69" t="s">
        <v>4199</v>
      </c>
      <c r="S374" s="62" t="s">
        <v>4495</v>
      </c>
    </row>
    <row r="375" spans="1:19">
      <c r="A375" s="85"/>
      <c r="B375" s="62" t="s">
        <v>4519</v>
      </c>
      <c r="D375" s="62" t="s">
        <v>299</v>
      </c>
      <c r="E375" s="62" t="s">
        <v>151</v>
      </c>
      <c r="F375" s="62" t="s">
        <v>330</v>
      </c>
      <c r="H375" s="63" t="s">
        <v>4100</v>
      </c>
      <c r="I375" s="63" t="s">
        <v>4100</v>
      </c>
      <c r="J375" s="101" t="s">
        <v>4100</v>
      </c>
      <c r="K375" s="101" t="s">
        <v>4100</v>
      </c>
      <c r="L375" s="65">
        <v>0.3</v>
      </c>
      <c r="M375" s="66" t="s">
        <v>4247</v>
      </c>
      <c r="N375" s="72">
        <v>1.08</v>
      </c>
      <c r="O375" s="72">
        <v>1080</v>
      </c>
      <c r="P375" s="72">
        <v>0.32400000000000001</v>
      </c>
      <c r="Q375" s="69" t="s">
        <v>4199</v>
      </c>
      <c r="S375" s="62" t="s">
        <v>4495</v>
      </c>
    </row>
    <row r="376" spans="1:19">
      <c r="A376" s="85"/>
      <c r="B376" s="62" t="s">
        <v>4519</v>
      </c>
      <c r="D376" s="62" t="s">
        <v>299</v>
      </c>
      <c r="E376" s="62" t="s">
        <v>151</v>
      </c>
      <c r="F376" s="62" t="s">
        <v>330</v>
      </c>
      <c r="H376" s="63" t="s">
        <v>4100</v>
      </c>
      <c r="I376" s="63" t="s">
        <v>4100</v>
      </c>
      <c r="J376" s="101" t="s">
        <v>4100</v>
      </c>
      <c r="K376" s="101" t="s">
        <v>4100</v>
      </c>
      <c r="L376" s="65">
        <v>0.3</v>
      </c>
      <c r="M376" s="66" t="s">
        <v>4247</v>
      </c>
      <c r="N376" s="72">
        <v>0.48</v>
      </c>
      <c r="O376" s="72">
        <v>480</v>
      </c>
      <c r="P376" s="72">
        <v>0.14399999999999999</v>
      </c>
      <c r="Q376" s="69" t="s">
        <v>4199</v>
      </c>
      <c r="S376" s="62" t="s">
        <v>4495</v>
      </c>
    </row>
    <row r="377" spans="1:19">
      <c r="A377" s="85"/>
      <c r="B377" s="62" t="s">
        <v>4519</v>
      </c>
      <c r="D377" s="62" t="s">
        <v>299</v>
      </c>
      <c r="E377" s="62" t="s">
        <v>151</v>
      </c>
      <c r="F377" s="62" t="s">
        <v>330</v>
      </c>
      <c r="H377" s="63" t="s">
        <v>4100</v>
      </c>
      <c r="I377" s="63" t="s">
        <v>4100</v>
      </c>
      <c r="J377" s="101" t="s">
        <v>4100</v>
      </c>
      <c r="K377" s="101" t="s">
        <v>4100</v>
      </c>
      <c r="L377" s="65">
        <v>0.3</v>
      </c>
      <c r="M377" s="66" t="s">
        <v>4247</v>
      </c>
      <c r="N377" s="72">
        <v>0.48</v>
      </c>
      <c r="O377" s="72">
        <v>480</v>
      </c>
      <c r="P377" s="72">
        <v>0.14399999999999999</v>
      </c>
      <c r="Q377" s="69" t="s">
        <v>4199</v>
      </c>
      <c r="S377" s="62" t="s">
        <v>4495</v>
      </c>
    </row>
    <row r="378" spans="1:19">
      <c r="A378" s="85"/>
      <c r="B378" s="62" t="s">
        <v>4519</v>
      </c>
      <c r="D378" s="62" t="s">
        <v>299</v>
      </c>
      <c r="E378" s="62" t="s">
        <v>151</v>
      </c>
      <c r="F378" s="62" t="s">
        <v>330</v>
      </c>
      <c r="H378" s="63" t="s">
        <v>4100</v>
      </c>
      <c r="I378" s="63" t="s">
        <v>4100</v>
      </c>
      <c r="J378" s="101" t="s">
        <v>4100</v>
      </c>
      <c r="K378" s="101" t="s">
        <v>4100</v>
      </c>
      <c r="L378" s="65">
        <v>0.3</v>
      </c>
      <c r="M378" s="66" t="s">
        <v>4247</v>
      </c>
      <c r="N378" s="72">
        <v>0.24</v>
      </c>
      <c r="O378" s="72">
        <v>240</v>
      </c>
      <c r="P378" s="72">
        <v>7.1999999999999995E-2</v>
      </c>
      <c r="Q378" s="69" t="s">
        <v>4199</v>
      </c>
      <c r="S378" s="62" t="s">
        <v>4495</v>
      </c>
    </row>
    <row r="379" spans="1:19">
      <c r="A379" s="85"/>
      <c r="B379" s="62" t="s">
        <v>4519</v>
      </c>
      <c r="D379" s="62" t="s">
        <v>299</v>
      </c>
      <c r="E379" s="62" t="s">
        <v>151</v>
      </c>
      <c r="F379" s="62" t="s">
        <v>330</v>
      </c>
      <c r="H379" s="63" t="s">
        <v>4100</v>
      </c>
      <c r="I379" s="63" t="s">
        <v>4100</v>
      </c>
      <c r="J379" s="101" t="s">
        <v>4100</v>
      </c>
      <c r="K379" s="101" t="s">
        <v>4100</v>
      </c>
      <c r="L379" s="65">
        <v>0.3</v>
      </c>
      <c r="M379" s="66" t="s">
        <v>4247</v>
      </c>
      <c r="N379" s="72">
        <v>0.24</v>
      </c>
      <c r="O379" s="72">
        <v>240</v>
      </c>
      <c r="P379" s="72">
        <v>7.1999999999999995E-2</v>
      </c>
      <c r="Q379" s="69" t="s">
        <v>4199</v>
      </c>
      <c r="S379" s="62" t="s">
        <v>4495</v>
      </c>
    </row>
    <row r="380" spans="1:19">
      <c r="A380" s="85"/>
      <c r="B380" s="62" t="s">
        <v>4519</v>
      </c>
      <c r="D380" s="62" t="s">
        <v>299</v>
      </c>
      <c r="E380" s="62" t="s">
        <v>151</v>
      </c>
      <c r="F380" s="62" t="s">
        <v>330</v>
      </c>
      <c r="H380" s="63" t="s">
        <v>4100</v>
      </c>
      <c r="I380" s="63" t="s">
        <v>4100</v>
      </c>
      <c r="J380" s="101" t="s">
        <v>4100</v>
      </c>
      <c r="K380" s="101" t="s">
        <v>4100</v>
      </c>
      <c r="L380" s="65">
        <v>0.3</v>
      </c>
      <c r="M380" s="66" t="s">
        <v>4247</v>
      </c>
      <c r="N380" s="72">
        <v>0.24</v>
      </c>
      <c r="O380" s="72">
        <v>240</v>
      </c>
      <c r="P380" s="72">
        <v>7.1999999999999995E-2</v>
      </c>
      <c r="Q380" s="69" t="s">
        <v>4199</v>
      </c>
      <c r="S380" s="62" t="s">
        <v>4495</v>
      </c>
    </row>
    <row r="381" spans="1:19">
      <c r="A381" s="85"/>
      <c r="B381" s="62" t="s">
        <v>4519</v>
      </c>
      <c r="D381" s="62" t="s">
        <v>299</v>
      </c>
      <c r="E381" s="62" t="s">
        <v>151</v>
      </c>
      <c r="F381" s="62" t="s">
        <v>330</v>
      </c>
      <c r="H381" s="63" t="s">
        <v>4100</v>
      </c>
      <c r="I381" s="63" t="s">
        <v>4100</v>
      </c>
      <c r="J381" s="101" t="s">
        <v>4100</v>
      </c>
      <c r="K381" s="101" t="s">
        <v>4100</v>
      </c>
      <c r="L381" s="65">
        <v>0.3</v>
      </c>
      <c r="M381" s="66" t="s">
        <v>4247</v>
      </c>
      <c r="N381" s="72">
        <v>0.24</v>
      </c>
      <c r="O381" s="72">
        <v>240</v>
      </c>
      <c r="P381" s="72">
        <v>7.1999999999999995E-2</v>
      </c>
      <c r="Q381" s="69" t="s">
        <v>4199</v>
      </c>
      <c r="S381" s="62" t="s">
        <v>4495</v>
      </c>
    </row>
    <row r="382" spans="1:19">
      <c r="A382" s="85"/>
      <c r="B382" s="62" t="s">
        <v>4519</v>
      </c>
      <c r="D382" s="62" t="s">
        <v>299</v>
      </c>
      <c r="E382" s="62" t="s">
        <v>151</v>
      </c>
      <c r="F382" s="62" t="s">
        <v>330</v>
      </c>
      <c r="H382" s="63" t="s">
        <v>4100</v>
      </c>
      <c r="I382" s="63" t="s">
        <v>4100</v>
      </c>
      <c r="J382" s="101" t="s">
        <v>4100</v>
      </c>
      <c r="K382" s="101" t="s">
        <v>4100</v>
      </c>
      <c r="L382" s="65">
        <v>0.3</v>
      </c>
      <c r="M382" s="66" t="s">
        <v>4247</v>
      </c>
      <c r="N382" s="72">
        <v>0.24</v>
      </c>
      <c r="O382" s="72">
        <v>240</v>
      </c>
      <c r="P382" s="72">
        <v>7.1999999999999995E-2</v>
      </c>
      <c r="Q382" s="69" t="s">
        <v>4199</v>
      </c>
      <c r="S382" s="62" t="s">
        <v>4495</v>
      </c>
    </row>
    <row r="383" spans="1:19">
      <c r="A383" s="85"/>
      <c r="B383" s="62" t="s">
        <v>4519</v>
      </c>
      <c r="D383" s="62" t="s">
        <v>299</v>
      </c>
      <c r="E383" s="62" t="s">
        <v>151</v>
      </c>
      <c r="F383" s="62" t="s">
        <v>330</v>
      </c>
      <c r="H383" s="63" t="s">
        <v>4100</v>
      </c>
      <c r="I383" s="63" t="s">
        <v>4100</v>
      </c>
      <c r="J383" s="101" t="s">
        <v>4100</v>
      </c>
      <c r="K383" s="101" t="s">
        <v>4100</v>
      </c>
      <c r="L383" s="65">
        <v>0.3</v>
      </c>
      <c r="M383" s="66" t="s">
        <v>4247</v>
      </c>
      <c r="N383" s="72">
        <v>0.36</v>
      </c>
      <c r="O383" s="72">
        <v>360</v>
      </c>
      <c r="P383" s="72">
        <v>0.108</v>
      </c>
      <c r="Q383" s="69" t="s">
        <v>4199</v>
      </c>
      <c r="S383" s="62" t="s">
        <v>4495</v>
      </c>
    </row>
    <row r="384" spans="1:19">
      <c r="A384" s="85"/>
      <c r="B384" s="62" t="s">
        <v>4519</v>
      </c>
      <c r="D384" s="62" t="s">
        <v>299</v>
      </c>
      <c r="E384" s="62" t="s">
        <v>151</v>
      </c>
      <c r="F384" s="62" t="s">
        <v>330</v>
      </c>
      <c r="H384" s="63" t="s">
        <v>4100</v>
      </c>
      <c r="I384" s="63" t="s">
        <v>4100</v>
      </c>
      <c r="J384" s="101" t="s">
        <v>4100</v>
      </c>
      <c r="K384" s="101" t="s">
        <v>4100</v>
      </c>
      <c r="L384" s="65">
        <v>0.3</v>
      </c>
      <c r="M384" s="66" t="s">
        <v>4247</v>
      </c>
      <c r="N384" s="72">
        <v>0.6</v>
      </c>
      <c r="O384" s="72">
        <v>600</v>
      </c>
      <c r="P384" s="72">
        <v>0.18</v>
      </c>
      <c r="Q384" s="69" t="s">
        <v>4199</v>
      </c>
      <c r="S384" s="62" t="s">
        <v>4495</v>
      </c>
    </row>
    <row r="385" spans="1:19">
      <c r="A385" s="85"/>
      <c r="B385" s="62" t="s">
        <v>4519</v>
      </c>
      <c r="D385" s="62" t="s">
        <v>299</v>
      </c>
      <c r="E385" s="62" t="s">
        <v>151</v>
      </c>
      <c r="F385" s="62" t="s">
        <v>330</v>
      </c>
      <c r="H385" s="63" t="s">
        <v>4100</v>
      </c>
      <c r="I385" s="63" t="s">
        <v>4100</v>
      </c>
      <c r="J385" s="101" t="s">
        <v>4100</v>
      </c>
      <c r="K385" s="101" t="s">
        <v>4100</v>
      </c>
      <c r="L385" s="65">
        <v>0.3</v>
      </c>
      <c r="M385" s="66" t="s">
        <v>4247</v>
      </c>
      <c r="N385" s="72">
        <v>0.4</v>
      </c>
      <c r="O385" s="72">
        <v>400</v>
      </c>
      <c r="P385" s="72">
        <v>0.12</v>
      </c>
      <c r="Q385" s="69" t="s">
        <v>4199</v>
      </c>
      <c r="S385" s="62" t="s">
        <v>4495</v>
      </c>
    </row>
    <row r="386" spans="1:19">
      <c r="A386" s="85"/>
      <c r="B386" s="62" t="s">
        <v>4519</v>
      </c>
      <c r="D386" s="62" t="s">
        <v>299</v>
      </c>
      <c r="E386" s="62" t="s">
        <v>151</v>
      </c>
      <c r="F386" s="62" t="s">
        <v>330</v>
      </c>
      <c r="H386" s="63" t="s">
        <v>4100</v>
      </c>
      <c r="I386" s="63" t="s">
        <v>4100</v>
      </c>
      <c r="J386" s="101" t="s">
        <v>4100</v>
      </c>
      <c r="K386" s="101" t="s">
        <v>4100</v>
      </c>
      <c r="L386" s="65">
        <v>0.3</v>
      </c>
      <c r="M386" s="66" t="s">
        <v>4247</v>
      </c>
      <c r="N386" s="72">
        <v>0.3</v>
      </c>
      <c r="O386" s="72">
        <v>300</v>
      </c>
      <c r="P386" s="72">
        <v>0.09</v>
      </c>
      <c r="Q386" s="69" t="s">
        <v>4199</v>
      </c>
      <c r="S386" s="62" t="s">
        <v>4495</v>
      </c>
    </row>
    <row r="387" spans="1:19">
      <c r="A387" s="85"/>
      <c r="B387" s="62" t="s">
        <v>4519</v>
      </c>
      <c r="D387" s="62" t="s">
        <v>299</v>
      </c>
      <c r="E387" s="62" t="s">
        <v>151</v>
      </c>
      <c r="F387" s="62" t="s">
        <v>330</v>
      </c>
      <c r="H387" s="63" t="s">
        <v>4100</v>
      </c>
      <c r="I387" s="63" t="s">
        <v>4100</v>
      </c>
      <c r="J387" s="101" t="s">
        <v>4100</v>
      </c>
      <c r="K387" s="101" t="s">
        <v>4100</v>
      </c>
      <c r="L387" s="65">
        <v>0.3</v>
      </c>
      <c r="M387" s="66" t="s">
        <v>4247</v>
      </c>
      <c r="N387" s="72">
        <v>0.3</v>
      </c>
      <c r="O387" s="72">
        <v>300</v>
      </c>
      <c r="P387" s="72">
        <v>0.09</v>
      </c>
      <c r="Q387" s="69" t="s">
        <v>4199</v>
      </c>
      <c r="S387" s="62" t="s">
        <v>4495</v>
      </c>
    </row>
    <row r="388" spans="1:19">
      <c r="A388" s="85"/>
      <c r="B388" s="62" t="s">
        <v>4519</v>
      </c>
      <c r="D388" s="62" t="s">
        <v>299</v>
      </c>
      <c r="E388" s="62" t="s">
        <v>151</v>
      </c>
      <c r="F388" s="62" t="s">
        <v>330</v>
      </c>
      <c r="H388" s="63" t="s">
        <v>4100</v>
      </c>
      <c r="I388" s="63" t="s">
        <v>4100</v>
      </c>
      <c r="J388" s="101" t="s">
        <v>4100</v>
      </c>
      <c r="K388" s="101" t="s">
        <v>4100</v>
      </c>
      <c r="L388" s="65">
        <v>0.3</v>
      </c>
      <c r="M388" s="66" t="s">
        <v>4247</v>
      </c>
      <c r="N388" s="72">
        <v>0.36</v>
      </c>
      <c r="O388" s="72">
        <v>360</v>
      </c>
      <c r="P388" s="72">
        <v>0.108</v>
      </c>
      <c r="Q388" s="69" t="s">
        <v>4199</v>
      </c>
      <c r="S388" s="62" t="s">
        <v>4495</v>
      </c>
    </row>
    <row r="389" spans="1:19">
      <c r="A389" s="85"/>
      <c r="B389" s="62" t="s">
        <v>4519</v>
      </c>
      <c r="D389" s="62" t="s">
        <v>299</v>
      </c>
      <c r="E389" s="62" t="s">
        <v>151</v>
      </c>
      <c r="F389" s="62" t="s">
        <v>330</v>
      </c>
      <c r="H389" s="63" t="s">
        <v>4100</v>
      </c>
      <c r="I389" s="63" t="s">
        <v>4100</v>
      </c>
      <c r="J389" s="101" t="s">
        <v>4100</v>
      </c>
      <c r="K389" s="101" t="s">
        <v>4100</v>
      </c>
      <c r="L389" s="65">
        <v>0.3</v>
      </c>
      <c r="M389" s="66" t="s">
        <v>4247</v>
      </c>
      <c r="N389" s="72">
        <v>0.3</v>
      </c>
      <c r="O389" s="72">
        <v>300</v>
      </c>
      <c r="P389" s="72">
        <v>0.09</v>
      </c>
      <c r="Q389" s="69" t="s">
        <v>4199</v>
      </c>
      <c r="S389" s="62" t="s">
        <v>4495</v>
      </c>
    </row>
    <row r="390" spans="1:19">
      <c r="A390" s="85"/>
      <c r="B390" s="62" t="s">
        <v>4516</v>
      </c>
      <c r="D390" s="62" t="s">
        <v>299</v>
      </c>
      <c r="E390" s="62" t="s">
        <v>151</v>
      </c>
      <c r="F390" s="62" t="s">
        <v>330</v>
      </c>
      <c r="H390" s="63" t="s">
        <v>4100</v>
      </c>
      <c r="I390" s="63" t="s">
        <v>4100</v>
      </c>
      <c r="J390" s="101" t="s">
        <v>4100</v>
      </c>
      <c r="K390" s="101" t="s">
        <v>4100</v>
      </c>
      <c r="L390" s="65">
        <v>0.3</v>
      </c>
      <c r="M390" s="66" t="s">
        <v>4247</v>
      </c>
      <c r="N390" s="72">
        <v>2</v>
      </c>
      <c r="O390" s="72">
        <v>2000</v>
      </c>
      <c r="P390" s="72">
        <v>0.6</v>
      </c>
      <c r="Q390" s="69" t="s">
        <v>4199</v>
      </c>
      <c r="S390" s="62" t="s">
        <v>4495</v>
      </c>
    </row>
    <row r="391" spans="1:19">
      <c r="A391" s="85"/>
      <c r="B391" s="62" t="s">
        <v>4523</v>
      </c>
      <c r="D391" s="62" t="s">
        <v>299</v>
      </c>
      <c r="E391" s="62" t="s">
        <v>151</v>
      </c>
      <c r="F391" s="62" t="s">
        <v>330</v>
      </c>
      <c r="H391" s="63" t="s">
        <v>4100</v>
      </c>
      <c r="I391" s="63" t="s">
        <v>4100</v>
      </c>
      <c r="J391" s="101" t="s">
        <v>4100</v>
      </c>
      <c r="K391" s="101" t="s">
        <v>4100</v>
      </c>
      <c r="L391" s="65">
        <v>0.3</v>
      </c>
      <c r="M391" s="66" t="s">
        <v>4247</v>
      </c>
      <c r="N391" s="72">
        <v>1.92</v>
      </c>
      <c r="O391" s="72">
        <v>1920</v>
      </c>
      <c r="P391" s="72">
        <v>0.57599999999999996</v>
      </c>
      <c r="Q391" s="69" t="s">
        <v>4199</v>
      </c>
      <c r="S391" s="62" t="s">
        <v>4495</v>
      </c>
    </row>
    <row r="392" spans="1:19">
      <c r="A392" s="85"/>
      <c r="B392" s="62" t="s">
        <v>4524</v>
      </c>
      <c r="D392" s="62" t="s">
        <v>299</v>
      </c>
      <c r="E392" s="62" t="s">
        <v>151</v>
      </c>
      <c r="F392" s="62" t="s">
        <v>330</v>
      </c>
      <c r="H392" s="63" t="s">
        <v>4100</v>
      </c>
      <c r="I392" s="63" t="s">
        <v>4100</v>
      </c>
      <c r="J392" s="101" t="s">
        <v>4100</v>
      </c>
      <c r="K392" s="101" t="s">
        <v>4100</v>
      </c>
      <c r="L392" s="65">
        <v>0.3</v>
      </c>
      <c r="M392" s="66" t="s">
        <v>4247</v>
      </c>
      <c r="N392" s="72">
        <v>0.84</v>
      </c>
      <c r="O392" s="72">
        <v>840</v>
      </c>
      <c r="P392" s="72">
        <v>0.252</v>
      </c>
      <c r="Q392" s="69" t="s">
        <v>4199</v>
      </c>
      <c r="S392" s="62" t="s">
        <v>4495</v>
      </c>
    </row>
    <row r="393" spans="1:19">
      <c r="A393" s="85"/>
      <c r="B393" s="62" t="s">
        <v>4525</v>
      </c>
      <c r="D393" s="62" t="s">
        <v>299</v>
      </c>
      <c r="E393" s="62" t="s">
        <v>151</v>
      </c>
      <c r="F393" s="62" t="s">
        <v>330</v>
      </c>
      <c r="H393" s="63" t="s">
        <v>4100</v>
      </c>
      <c r="I393" s="63" t="s">
        <v>4100</v>
      </c>
      <c r="J393" s="101" t="s">
        <v>4100</v>
      </c>
      <c r="K393" s="101" t="s">
        <v>4100</v>
      </c>
      <c r="L393" s="65">
        <v>0.3</v>
      </c>
      <c r="M393" s="66" t="s">
        <v>4247</v>
      </c>
      <c r="N393" s="72">
        <v>1</v>
      </c>
      <c r="O393" s="72">
        <v>1000</v>
      </c>
      <c r="P393" s="72">
        <v>0.3</v>
      </c>
      <c r="Q393" s="69" t="s">
        <v>4199</v>
      </c>
      <c r="S393" s="62" t="s">
        <v>4495</v>
      </c>
    </row>
    <row r="394" spans="1:19">
      <c r="A394" s="85"/>
      <c r="B394" s="62" t="s">
        <v>4526</v>
      </c>
      <c r="D394" s="62" t="s">
        <v>299</v>
      </c>
      <c r="E394" s="62" t="s">
        <v>219</v>
      </c>
      <c r="F394" s="62" t="s">
        <v>330</v>
      </c>
      <c r="H394" s="63" t="s">
        <v>4100</v>
      </c>
      <c r="I394" s="63" t="s">
        <v>4100</v>
      </c>
      <c r="J394" s="101" t="s">
        <v>4100</v>
      </c>
      <c r="K394" s="101" t="s">
        <v>4100</v>
      </c>
      <c r="L394" s="65">
        <v>0.3</v>
      </c>
      <c r="M394" s="66" t="s">
        <v>4247</v>
      </c>
      <c r="N394" s="72">
        <v>2</v>
      </c>
      <c r="O394" s="72">
        <v>2000</v>
      </c>
      <c r="P394" s="72">
        <v>0.6</v>
      </c>
      <c r="Q394" s="69" t="s">
        <v>4199</v>
      </c>
      <c r="S394" s="62" t="s">
        <v>4495</v>
      </c>
    </row>
    <row r="395" spans="1:19">
      <c r="A395" s="85"/>
      <c r="B395" s="62" t="s">
        <v>4527</v>
      </c>
      <c r="D395" s="62" t="s">
        <v>299</v>
      </c>
      <c r="E395" s="62" t="s">
        <v>219</v>
      </c>
      <c r="F395" s="62" t="s">
        <v>330</v>
      </c>
      <c r="H395" s="63" t="s">
        <v>4100</v>
      </c>
      <c r="I395" s="63" t="s">
        <v>4100</v>
      </c>
      <c r="J395" s="101" t="s">
        <v>4100</v>
      </c>
      <c r="K395" s="101" t="s">
        <v>4100</v>
      </c>
      <c r="L395" s="65">
        <v>0.3</v>
      </c>
      <c r="M395" s="66" t="s">
        <v>4247</v>
      </c>
      <c r="N395" s="72">
        <v>2</v>
      </c>
      <c r="O395" s="72">
        <v>2000</v>
      </c>
      <c r="P395" s="72">
        <v>0.6</v>
      </c>
      <c r="Q395" s="69" t="s">
        <v>4199</v>
      </c>
      <c r="S395" s="62" t="s">
        <v>4495</v>
      </c>
    </row>
    <row r="396" spans="1:19">
      <c r="A396" s="85"/>
      <c r="B396" s="62" t="s">
        <v>4517</v>
      </c>
      <c r="D396" s="62" t="s">
        <v>299</v>
      </c>
      <c r="E396" s="62" t="s">
        <v>219</v>
      </c>
      <c r="F396" s="62" t="s">
        <v>330</v>
      </c>
      <c r="H396" s="63" t="s">
        <v>4100</v>
      </c>
      <c r="I396" s="63" t="s">
        <v>4100</v>
      </c>
      <c r="J396" s="101" t="s">
        <v>4100</v>
      </c>
      <c r="K396" s="101" t="s">
        <v>4100</v>
      </c>
      <c r="L396" s="65">
        <v>0.3</v>
      </c>
      <c r="M396" s="66" t="s">
        <v>4247</v>
      </c>
      <c r="N396" s="72">
        <v>1.117</v>
      </c>
      <c r="O396" s="72">
        <v>1117</v>
      </c>
      <c r="P396" s="72">
        <v>0.33510000000000001</v>
      </c>
      <c r="Q396" s="69" t="s">
        <v>4199</v>
      </c>
      <c r="S396" s="62" t="s">
        <v>4495</v>
      </c>
    </row>
    <row r="397" spans="1:19">
      <c r="A397" s="85"/>
      <c r="B397" s="62" t="s">
        <v>4528</v>
      </c>
      <c r="D397" s="62" t="s">
        <v>299</v>
      </c>
      <c r="E397" s="62" t="s">
        <v>219</v>
      </c>
      <c r="F397" s="62" t="s">
        <v>330</v>
      </c>
      <c r="H397" s="63" t="s">
        <v>4100</v>
      </c>
      <c r="I397" s="63" t="s">
        <v>4100</v>
      </c>
      <c r="J397" s="101" t="s">
        <v>4100</v>
      </c>
      <c r="K397" s="101" t="s">
        <v>4100</v>
      </c>
      <c r="L397" s="65">
        <v>0.3</v>
      </c>
      <c r="M397" s="66" t="s">
        <v>4247</v>
      </c>
      <c r="N397" s="72">
        <v>2</v>
      </c>
      <c r="O397" s="72">
        <v>2000</v>
      </c>
      <c r="P397" s="72">
        <v>0.6</v>
      </c>
      <c r="Q397" s="69" t="s">
        <v>4199</v>
      </c>
      <c r="S397" s="62" t="s">
        <v>4495</v>
      </c>
    </row>
    <row r="398" spans="1:19">
      <c r="A398" s="85"/>
      <c r="B398" s="62" t="s">
        <v>4529</v>
      </c>
      <c r="D398" s="62" t="s">
        <v>299</v>
      </c>
      <c r="E398" s="62" t="s">
        <v>219</v>
      </c>
      <c r="F398" s="62" t="s">
        <v>330</v>
      </c>
      <c r="H398" s="63" t="s">
        <v>4100</v>
      </c>
      <c r="I398" s="63" t="s">
        <v>4100</v>
      </c>
      <c r="J398" s="101" t="s">
        <v>4100</v>
      </c>
      <c r="K398" s="101" t="s">
        <v>4100</v>
      </c>
      <c r="L398" s="65">
        <v>0.3</v>
      </c>
      <c r="M398" s="66" t="s">
        <v>4247</v>
      </c>
      <c r="N398" s="72">
        <v>1.72</v>
      </c>
      <c r="O398" s="72">
        <v>1720</v>
      </c>
      <c r="P398" s="72">
        <v>0.51600000000000001</v>
      </c>
      <c r="Q398" s="69" t="s">
        <v>4199</v>
      </c>
      <c r="S398" s="62" t="s">
        <v>4495</v>
      </c>
    </row>
    <row r="399" spans="1:19">
      <c r="A399" s="85"/>
      <c r="B399" s="62" t="s">
        <v>4530</v>
      </c>
      <c r="D399" s="62" t="s">
        <v>299</v>
      </c>
      <c r="E399" s="62" t="s">
        <v>149</v>
      </c>
      <c r="F399" s="62" t="s">
        <v>330</v>
      </c>
      <c r="H399" s="63" t="s">
        <v>4100</v>
      </c>
      <c r="I399" s="63" t="s">
        <v>4100</v>
      </c>
      <c r="J399" s="101" t="s">
        <v>4100</v>
      </c>
      <c r="K399" s="101" t="s">
        <v>4100</v>
      </c>
      <c r="L399" s="65">
        <v>0.3</v>
      </c>
      <c r="M399" s="66" t="s">
        <v>4247</v>
      </c>
      <c r="N399" s="72">
        <v>1.5</v>
      </c>
      <c r="O399" s="72">
        <v>1500</v>
      </c>
      <c r="P399" s="72">
        <v>0.44999999999999996</v>
      </c>
      <c r="Q399" s="69" t="s">
        <v>4199</v>
      </c>
      <c r="S399" s="62" t="s">
        <v>4495</v>
      </c>
    </row>
    <row r="400" spans="1:19">
      <c r="A400" s="85"/>
      <c r="B400" s="62" t="s">
        <v>4531</v>
      </c>
      <c r="D400" s="62" t="s">
        <v>299</v>
      </c>
      <c r="E400" s="62" t="s">
        <v>149</v>
      </c>
      <c r="F400" s="62" t="s">
        <v>330</v>
      </c>
      <c r="H400" s="63" t="s">
        <v>4100</v>
      </c>
      <c r="I400" s="63" t="s">
        <v>4100</v>
      </c>
      <c r="J400" s="101" t="s">
        <v>4100</v>
      </c>
      <c r="K400" s="101" t="s">
        <v>4100</v>
      </c>
      <c r="L400" s="65">
        <v>0.3</v>
      </c>
      <c r="M400" s="66" t="s">
        <v>4247</v>
      </c>
      <c r="N400" s="72">
        <v>1.992</v>
      </c>
      <c r="O400" s="72">
        <v>1992</v>
      </c>
      <c r="P400" s="72">
        <v>0.59760000000000002</v>
      </c>
      <c r="Q400" s="69" t="s">
        <v>4199</v>
      </c>
      <c r="S400" s="62" t="s">
        <v>4495</v>
      </c>
    </row>
    <row r="401" spans="1:19">
      <c r="A401" s="85"/>
      <c r="B401" s="62" t="s">
        <v>4531</v>
      </c>
      <c r="D401" s="62" t="s">
        <v>299</v>
      </c>
      <c r="E401" s="62" t="s">
        <v>149</v>
      </c>
      <c r="F401" s="62" t="s">
        <v>330</v>
      </c>
      <c r="H401" s="63" t="s">
        <v>4100</v>
      </c>
      <c r="I401" s="63" t="s">
        <v>4100</v>
      </c>
      <c r="J401" s="101" t="s">
        <v>4100</v>
      </c>
      <c r="K401" s="101" t="s">
        <v>4100</v>
      </c>
      <c r="L401" s="65">
        <v>0.3</v>
      </c>
      <c r="M401" s="66" t="s">
        <v>4247</v>
      </c>
      <c r="N401" s="72">
        <v>1.992</v>
      </c>
      <c r="O401" s="72">
        <v>1992</v>
      </c>
      <c r="P401" s="72">
        <v>0.59760000000000002</v>
      </c>
      <c r="Q401" s="69" t="s">
        <v>4199</v>
      </c>
      <c r="S401" s="62" t="s">
        <v>4495</v>
      </c>
    </row>
    <row r="402" spans="1:19">
      <c r="A402" s="85"/>
      <c r="B402" s="62" t="s">
        <v>4532</v>
      </c>
      <c r="D402" s="62" t="s">
        <v>299</v>
      </c>
      <c r="E402" s="62" t="s">
        <v>149</v>
      </c>
      <c r="F402" s="62" t="s">
        <v>330</v>
      </c>
      <c r="H402" s="63" t="s">
        <v>4100</v>
      </c>
      <c r="I402" s="63" t="s">
        <v>4100</v>
      </c>
      <c r="J402" s="101" t="s">
        <v>4100</v>
      </c>
      <c r="K402" s="101" t="s">
        <v>4100</v>
      </c>
      <c r="L402" s="65">
        <v>0.3</v>
      </c>
      <c r="M402" s="66" t="s">
        <v>4247</v>
      </c>
      <c r="N402" s="72">
        <v>0.08</v>
      </c>
      <c r="O402" s="72">
        <v>80</v>
      </c>
      <c r="P402" s="72">
        <v>2.4E-2</v>
      </c>
      <c r="Q402" s="69" t="s">
        <v>4199</v>
      </c>
      <c r="S402" s="62" t="s">
        <v>4495</v>
      </c>
    </row>
    <row r="403" spans="1:19">
      <c r="A403" s="85"/>
      <c r="B403" s="62" t="s">
        <v>4532</v>
      </c>
      <c r="D403" s="62" t="s">
        <v>299</v>
      </c>
      <c r="E403" s="62" t="s">
        <v>149</v>
      </c>
      <c r="F403" s="62" t="s">
        <v>330</v>
      </c>
      <c r="H403" s="63" t="s">
        <v>4100</v>
      </c>
      <c r="I403" s="63" t="s">
        <v>4100</v>
      </c>
      <c r="J403" s="101" t="s">
        <v>4100</v>
      </c>
      <c r="K403" s="101" t="s">
        <v>4100</v>
      </c>
      <c r="L403" s="65">
        <v>0.3</v>
      </c>
      <c r="M403" s="66" t="s">
        <v>4247</v>
      </c>
      <c r="N403" s="72">
        <v>0.12</v>
      </c>
      <c r="O403" s="72">
        <v>120</v>
      </c>
      <c r="P403" s="72">
        <v>3.5999999999999997E-2</v>
      </c>
      <c r="Q403" s="69" t="s">
        <v>4199</v>
      </c>
      <c r="S403" s="62" t="s">
        <v>4495</v>
      </c>
    </row>
    <row r="404" spans="1:19">
      <c r="A404" s="85"/>
      <c r="B404" s="62" t="s">
        <v>4533</v>
      </c>
      <c r="D404" s="62" t="s">
        <v>299</v>
      </c>
      <c r="E404" s="62" t="s">
        <v>149</v>
      </c>
      <c r="F404" s="62" t="s">
        <v>330</v>
      </c>
      <c r="H404" s="63" t="s">
        <v>4100</v>
      </c>
      <c r="I404" s="63" t="s">
        <v>4100</v>
      </c>
      <c r="J404" s="101" t="s">
        <v>4100</v>
      </c>
      <c r="K404" s="101" t="s">
        <v>4100</v>
      </c>
      <c r="L404" s="65">
        <v>0.3</v>
      </c>
      <c r="M404" s="66" t="s">
        <v>4247</v>
      </c>
      <c r="N404" s="72">
        <v>1</v>
      </c>
      <c r="O404" s="72">
        <v>1000</v>
      </c>
      <c r="P404" s="72">
        <v>0.3</v>
      </c>
      <c r="Q404" s="69" t="s">
        <v>4199</v>
      </c>
      <c r="S404" s="62" t="s">
        <v>4495</v>
      </c>
    </row>
    <row r="405" spans="1:19">
      <c r="A405" s="85"/>
      <c r="B405" s="62" t="s">
        <v>4534</v>
      </c>
      <c r="D405" s="62" t="s">
        <v>299</v>
      </c>
      <c r="E405" s="62" t="s">
        <v>149</v>
      </c>
      <c r="F405" s="62" t="s">
        <v>330</v>
      </c>
      <c r="H405" s="63" t="s">
        <v>4100</v>
      </c>
      <c r="I405" s="63" t="s">
        <v>4100</v>
      </c>
      <c r="J405" s="101" t="s">
        <v>4100</v>
      </c>
      <c r="K405" s="101" t="s">
        <v>4100</v>
      </c>
      <c r="L405" s="65">
        <v>0.3</v>
      </c>
      <c r="M405" s="66" t="s">
        <v>4247</v>
      </c>
      <c r="N405" s="72">
        <v>0.3</v>
      </c>
      <c r="O405" s="72">
        <v>300</v>
      </c>
      <c r="P405" s="72">
        <v>0.09</v>
      </c>
      <c r="Q405" s="69" t="s">
        <v>4199</v>
      </c>
      <c r="S405" s="62" t="s">
        <v>4495</v>
      </c>
    </row>
    <row r="406" spans="1:19">
      <c r="A406" s="85"/>
      <c r="B406" s="62" t="s">
        <v>4535</v>
      </c>
      <c r="D406" s="62" t="s">
        <v>299</v>
      </c>
      <c r="E406" s="62" t="s">
        <v>149</v>
      </c>
      <c r="F406" s="62" t="s">
        <v>330</v>
      </c>
      <c r="H406" s="63" t="s">
        <v>4100</v>
      </c>
      <c r="I406" s="63" t="s">
        <v>4100</v>
      </c>
      <c r="J406" s="101" t="s">
        <v>4100</v>
      </c>
      <c r="K406" s="101" t="s">
        <v>4100</v>
      </c>
      <c r="L406" s="65">
        <v>0.3</v>
      </c>
      <c r="M406" s="66" t="s">
        <v>4247</v>
      </c>
      <c r="N406" s="72">
        <v>0.52</v>
      </c>
      <c r="O406" s="72">
        <v>520</v>
      </c>
      <c r="P406" s="72">
        <v>0.156</v>
      </c>
      <c r="Q406" s="69" t="s">
        <v>4199</v>
      </c>
      <c r="S406" s="62" t="s">
        <v>4495</v>
      </c>
    </row>
    <row r="407" spans="1:19">
      <c r="A407" s="85"/>
      <c r="B407" s="62" t="s">
        <v>4535</v>
      </c>
      <c r="D407" s="62" t="s">
        <v>299</v>
      </c>
      <c r="E407" s="62" t="s">
        <v>149</v>
      </c>
      <c r="F407" s="62" t="s">
        <v>330</v>
      </c>
      <c r="H407" s="63" t="s">
        <v>4100</v>
      </c>
      <c r="I407" s="63" t="s">
        <v>4100</v>
      </c>
      <c r="J407" s="101" t="s">
        <v>4100</v>
      </c>
      <c r="K407" s="101" t="s">
        <v>4100</v>
      </c>
      <c r="L407" s="65">
        <v>0.3</v>
      </c>
      <c r="M407" s="66" t="s">
        <v>4247</v>
      </c>
      <c r="N407" s="72">
        <v>0.114</v>
      </c>
      <c r="O407" s="72">
        <v>114</v>
      </c>
      <c r="P407" s="72">
        <v>3.4200000000000001E-2</v>
      </c>
      <c r="Q407" s="69" t="s">
        <v>4199</v>
      </c>
      <c r="S407" s="62" t="s">
        <v>4495</v>
      </c>
    </row>
    <row r="408" spans="1:19">
      <c r="A408" s="85"/>
      <c r="B408" s="62" t="s">
        <v>4536</v>
      </c>
      <c r="D408" s="62" t="s">
        <v>299</v>
      </c>
      <c r="E408" s="62" t="s">
        <v>149</v>
      </c>
      <c r="F408" s="62" t="s">
        <v>330</v>
      </c>
      <c r="H408" s="63" t="s">
        <v>4100</v>
      </c>
      <c r="I408" s="63" t="s">
        <v>4100</v>
      </c>
      <c r="J408" s="101" t="s">
        <v>4100</v>
      </c>
      <c r="K408" s="101" t="s">
        <v>4100</v>
      </c>
      <c r="L408" s="65">
        <v>0.3</v>
      </c>
      <c r="M408" s="66" t="s">
        <v>4247</v>
      </c>
      <c r="N408" s="72">
        <v>0.3</v>
      </c>
      <c r="O408" s="72">
        <v>300</v>
      </c>
      <c r="P408" s="72">
        <v>0.09</v>
      </c>
      <c r="Q408" s="69" t="s">
        <v>4199</v>
      </c>
      <c r="S408" s="62" t="s">
        <v>4495</v>
      </c>
    </row>
    <row r="409" spans="1:19">
      <c r="A409" s="85"/>
      <c r="B409" s="62" t="s">
        <v>4536</v>
      </c>
      <c r="D409" s="62" t="s">
        <v>299</v>
      </c>
      <c r="E409" s="62" t="s">
        <v>149</v>
      </c>
      <c r="F409" s="62" t="s">
        <v>330</v>
      </c>
      <c r="H409" s="63" t="s">
        <v>4100</v>
      </c>
      <c r="I409" s="63" t="s">
        <v>4100</v>
      </c>
      <c r="J409" s="101" t="s">
        <v>4100</v>
      </c>
      <c r="K409" s="101" t="s">
        <v>4100</v>
      </c>
      <c r="L409" s="65">
        <v>0.3</v>
      </c>
      <c r="M409" s="66" t="s">
        <v>4247</v>
      </c>
      <c r="N409" s="72">
        <v>1.3</v>
      </c>
      <c r="O409" s="72">
        <v>1300</v>
      </c>
      <c r="P409" s="72">
        <v>0.39</v>
      </c>
      <c r="Q409" s="69" t="s">
        <v>4199</v>
      </c>
      <c r="S409" s="62" t="s">
        <v>4495</v>
      </c>
    </row>
    <row r="410" spans="1:19">
      <c r="A410" s="85"/>
      <c r="B410" s="62" t="s">
        <v>4519</v>
      </c>
      <c r="D410" s="62" t="s">
        <v>299</v>
      </c>
      <c r="E410" s="62" t="s">
        <v>149</v>
      </c>
      <c r="F410" s="62" t="s">
        <v>330</v>
      </c>
      <c r="H410" s="63" t="s">
        <v>4100</v>
      </c>
      <c r="I410" s="63" t="s">
        <v>4100</v>
      </c>
      <c r="J410" s="101" t="s">
        <v>4100</v>
      </c>
      <c r="K410" s="101" t="s">
        <v>4100</v>
      </c>
      <c r="L410" s="65">
        <v>0.3</v>
      </c>
      <c r="M410" s="66" t="s">
        <v>4247</v>
      </c>
      <c r="N410" s="72">
        <v>0.5</v>
      </c>
      <c r="O410" s="72">
        <v>500</v>
      </c>
      <c r="P410" s="72">
        <v>0.15</v>
      </c>
      <c r="Q410" s="69" t="s">
        <v>4199</v>
      </c>
      <c r="S410" s="62" t="s">
        <v>4495</v>
      </c>
    </row>
    <row r="411" spans="1:19">
      <c r="A411" s="85"/>
      <c r="B411" s="62" t="s">
        <v>4519</v>
      </c>
      <c r="D411" s="62" t="s">
        <v>299</v>
      </c>
      <c r="E411" s="62" t="s">
        <v>149</v>
      </c>
      <c r="F411" s="62" t="s">
        <v>330</v>
      </c>
      <c r="H411" s="63" t="s">
        <v>4100</v>
      </c>
      <c r="I411" s="63" t="s">
        <v>4100</v>
      </c>
      <c r="J411" s="101" t="s">
        <v>4100</v>
      </c>
      <c r="K411" s="101" t="s">
        <v>4100</v>
      </c>
      <c r="L411" s="65">
        <v>0.3</v>
      </c>
      <c r="M411" s="66" t="s">
        <v>4247</v>
      </c>
      <c r="N411" s="72">
        <v>0.48</v>
      </c>
      <c r="O411" s="72">
        <v>480</v>
      </c>
      <c r="P411" s="72">
        <v>0.14399999999999999</v>
      </c>
      <c r="Q411" s="69" t="s">
        <v>4199</v>
      </c>
      <c r="S411" s="62" t="s">
        <v>4495</v>
      </c>
    </row>
    <row r="412" spans="1:19">
      <c r="A412" s="85"/>
      <c r="B412" s="62" t="s">
        <v>4519</v>
      </c>
      <c r="D412" s="62" t="s">
        <v>299</v>
      </c>
      <c r="E412" s="62" t="s">
        <v>149</v>
      </c>
      <c r="F412" s="62" t="s">
        <v>330</v>
      </c>
      <c r="H412" s="63" t="s">
        <v>4100</v>
      </c>
      <c r="I412" s="63" t="s">
        <v>4100</v>
      </c>
      <c r="J412" s="101" t="s">
        <v>4100</v>
      </c>
      <c r="K412" s="101" t="s">
        <v>4100</v>
      </c>
      <c r="L412" s="65">
        <v>0.3</v>
      </c>
      <c r="M412" s="66" t="s">
        <v>4247</v>
      </c>
      <c r="N412" s="72">
        <v>0.3</v>
      </c>
      <c r="O412" s="72">
        <v>300</v>
      </c>
      <c r="P412" s="72">
        <v>0.09</v>
      </c>
      <c r="Q412" s="69" t="s">
        <v>4199</v>
      </c>
      <c r="S412" s="62" t="s">
        <v>4495</v>
      </c>
    </row>
    <row r="413" spans="1:19">
      <c r="A413" s="85"/>
      <c r="B413" s="62" t="s">
        <v>4519</v>
      </c>
      <c r="D413" s="62" t="s">
        <v>299</v>
      </c>
      <c r="E413" s="62" t="s">
        <v>149</v>
      </c>
      <c r="F413" s="62" t="s">
        <v>330</v>
      </c>
      <c r="H413" s="63" t="s">
        <v>4100</v>
      </c>
      <c r="I413" s="63" t="s">
        <v>4100</v>
      </c>
      <c r="J413" s="101" t="s">
        <v>4100</v>
      </c>
      <c r="K413" s="101" t="s">
        <v>4100</v>
      </c>
      <c r="L413" s="65">
        <v>0.3</v>
      </c>
      <c r="M413" s="66" t="s">
        <v>4247</v>
      </c>
      <c r="N413" s="72">
        <v>0.24</v>
      </c>
      <c r="O413" s="72">
        <v>240</v>
      </c>
      <c r="P413" s="72">
        <v>7.1999999999999995E-2</v>
      </c>
      <c r="Q413" s="69" t="s">
        <v>4199</v>
      </c>
      <c r="S413" s="62" t="s">
        <v>4495</v>
      </c>
    </row>
    <row r="414" spans="1:19">
      <c r="A414" s="85"/>
      <c r="B414" s="62" t="s">
        <v>4519</v>
      </c>
      <c r="D414" s="62" t="s">
        <v>299</v>
      </c>
      <c r="E414" s="62" t="s">
        <v>149</v>
      </c>
      <c r="F414" s="62" t="s">
        <v>330</v>
      </c>
      <c r="H414" s="63" t="s">
        <v>4100</v>
      </c>
      <c r="I414" s="63" t="s">
        <v>4100</v>
      </c>
      <c r="J414" s="101" t="s">
        <v>4100</v>
      </c>
      <c r="K414" s="101" t="s">
        <v>4100</v>
      </c>
      <c r="L414" s="65">
        <v>0.3</v>
      </c>
      <c r="M414" s="66" t="s">
        <v>4247</v>
      </c>
      <c r="N414" s="72">
        <v>0.2</v>
      </c>
      <c r="O414" s="72">
        <v>200</v>
      </c>
      <c r="P414" s="72">
        <v>0.06</v>
      </c>
      <c r="Q414" s="69" t="s">
        <v>4199</v>
      </c>
      <c r="S414" s="62" t="s">
        <v>4495</v>
      </c>
    </row>
    <row r="415" spans="1:19">
      <c r="A415" s="85"/>
      <c r="B415" s="62" t="s">
        <v>4519</v>
      </c>
      <c r="D415" s="62" t="s">
        <v>299</v>
      </c>
      <c r="E415" s="62" t="s">
        <v>149</v>
      </c>
      <c r="F415" s="62" t="s">
        <v>330</v>
      </c>
      <c r="H415" s="63" t="s">
        <v>4100</v>
      </c>
      <c r="I415" s="63" t="s">
        <v>4100</v>
      </c>
      <c r="J415" s="101" t="s">
        <v>4100</v>
      </c>
      <c r="K415" s="101" t="s">
        <v>4100</v>
      </c>
      <c r="L415" s="65">
        <v>0.3</v>
      </c>
      <c r="M415" s="66" t="s">
        <v>4247</v>
      </c>
      <c r="N415" s="72">
        <v>0.24</v>
      </c>
      <c r="O415" s="72">
        <v>240</v>
      </c>
      <c r="P415" s="72">
        <v>7.1999999999999995E-2</v>
      </c>
      <c r="Q415" s="69" t="s">
        <v>4199</v>
      </c>
      <c r="S415" s="62" t="s">
        <v>4495</v>
      </c>
    </row>
    <row r="416" spans="1:19">
      <c r="A416" s="85"/>
      <c r="B416" s="62" t="s">
        <v>4519</v>
      </c>
      <c r="D416" s="62" t="s">
        <v>299</v>
      </c>
      <c r="E416" s="62" t="s">
        <v>149</v>
      </c>
      <c r="F416" s="62" t="s">
        <v>330</v>
      </c>
      <c r="H416" s="63" t="s">
        <v>4100</v>
      </c>
      <c r="I416" s="63" t="s">
        <v>4100</v>
      </c>
      <c r="J416" s="101" t="s">
        <v>4100</v>
      </c>
      <c r="K416" s="101" t="s">
        <v>4100</v>
      </c>
      <c r="L416" s="65">
        <v>0.3</v>
      </c>
      <c r="M416" s="66" t="s">
        <v>4247</v>
      </c>
      <c r="N416" s="72">
        <v>0.36</v>
      </c>
      <c r="O416" s="72">
        <v>360</v>
      </c>
      <c r="P416" s="72">
        <v>0.108</v>
      </c>
      <c r="Q416" s="69" t="s">
        <v>4199</v>
      </c>
      <c r="S416" s="62" t="s">
        <v>4495</v>
      </c>
    </row>
    <row r="417" spans="1:19">
      <c r="A417" s="85"/>
      <c r="B417" s="62" t="s">
        <v>4519</v>
      </c>
      <c r="D417" s="62" t="s">
        <v>299</v>
      </c>
      <c r="E417" s="62" t="s">
        <v>149</v>
      </c>
      <c r="F417" s="62" t="s">
        <v>330</v>
      </c>
      <c r="H417" s="63" t="s">
        <v>4100</v>
      </c>
      <c r="I417" s="63" t="s">
        <v>4100</v>
      </c>
      <c r="J417" s="101" t="s">
        <v>4100</v>
      </c>
      <c r="K417" s="101" t="s">
        <v>4100</v>
      </c>
      <c r="L417" s="65">
        <v>0.3</v>
      </c>
      <c r="M417" s="66" t="s">
        <v>4247</v>
      </c>
      <c r="N417" s="72">
        <v>0.36</v>
      </c>
      <c r="O417" s="72">
        <v>360</v>
      </c>
      <c r="P417" s="72">
        <v>0.108</v>
      </c>
      <c r="Q417" s="69" t="s">
        <v>4199</v>
      </c>
      <c r="S417" s="62" t="s">
        <v>4495</v>
      </c>
    </row>
    <row r="418" spans="1:19">
      <c r="A418" s="85"/>
      <c r="B418" s="62" t="s">
        <v>4519</v>
      </c>
      <c r="D418" s="62" t="s">
        <v>299</v>
      </c>
      <c r="E418" s="62" t="s">
        <v>149</v>
      </c>
      <c r="F418" s="62" t="s">
        <v>330</v>
      </c>
      <c r="H418" s="63" t="s">
        <v>4100</v>
      </c>
      <c r="I418" s="63" t="s">
        <v>4100</v>
      </c>
      <c r="J418" s="101" t="s">
        <v>4100</v>
      </c>
      <c r="K418" s="101" t="s">
        <v>4100</v>
      </c>
      <c r="L418" s="65">
        <v>0.3</v>
      </c>
      <c r="M418" s="66" t="s">
        <v>4247</v>
      </c>
      <c r="N418" s="72">
        <v>0.24</v>
      </c>
      <c r="O418" s="72">
        <v>240</v>
      </c>
      <c r="P418" s="72">
        <v>7.1999999999999995E-2</v>
      </c>
      <c r="Q418" s="69" t="s">
        <v>4199</v>
      </c>
      <c r="S418" s="62" t="s">
        <v>4495</v>
      </c>
    </row>
    <row r="419" spans="1:19">
      <c r="A419" s="85"/>
      <c r="B419" s="62" t="s">
        <v>4519</v>
      </c>
      <c r="D419" s="62" t="s">
        <v>299</v>
      </c>
      <c r="E419" s="62" t="s">
        <v>149</v>
      </c>
      <c r="F419" s="62" t="s">
        <v>330</v>
      </c>
      <c r="H419" s="63" t="s">
        <v>4100</v>
      </c>
      <c r="I419" s="63" t="s">
        <v>4100</v>
      </c>
      <c r="J419" s="101" t="s">
        <v>4100</v>
      </c>
      <c r="K419" s="101" t="s">
        <v>4100</v>
      </c>
      <c r="L419" s="65">
        <v>0.3</v>
      </c>
      <c r="M419" s="66" t="s">
        <v>4247</v>
      </c>
      <c r="N419" s="72">
        <v>0.36</v>
      </c>
      <c r="O419" s="72">
        <v>360</v>
      </c>
      <c r="P419" s="72">
        <v>0.108</v>
      </c>
      <c r="Q419" s="69" t="s">
        <v>4199</v>
      </c>
      <c r="S419" s="62" t="s">
        <v>4495</v>
      </c>
    </row>
    <row r="420" spans="1:19">
      <c r="A420" s="85"/>
      <c r="B420" s="62" t="s">
        <v>4519</v>
      </c>
      <c r="D420" s="62" t="s">
        <v>299</v>
      </c>
      <c r="E420" s="62" t="s">
        <v>149</v>
      </c>
      <c r="F420" s="62" t="s">
        <v>330</v>
      </c>
      <c r="H420" s="63" t="s">
        <v>4100</v>
      </c>
      <c r="I420" s="63" t="s">
        <v>4100</v>
      </c>
      <c r="J420" s="101" t="s">
        <v>4100</v>
      </c>
      <c r="K420" s="101" t="s">
        <v>4100</v>
      </c>
      <c r="L420" s="65">
        <v>0.3</v>
      </c>
      <c r="M420" s="66" t="s">
        <v>4247</v>
      </c>
      <c r="N420" s="72">
        <v>0.4</v>
      </c>
      <c r="O420" s="72">
        <v>400</v>
      </c>
      <c r="P420" s="72">
        <v>0.12</v>
      </c>
      <c r="Q420" s="69" t="s">
        <v>4199</v>
      </c>
      <c r="S420" s="62" t="s">
        <v>4495</v>
      </c>
    </row>
    <row r="421" spans="1:19">
      <c r="A421" s="85"/>
      <c r="B421" s="62" t="s">
        <v>4519</v>
      </c>
      <c r="D421" s="62" t="s">
        <v>299</v>
      </c>
      <c r="E421" s="62" t="s">
        <v>149</v>
      </c>
      <c r="F421" s="62" t="s">
        <v>330</v>
      </c>
      <c r="H421" s="63" t="s">
        <v>4100</v>
      </c>
      <c r="I421" s="63" t="s">
        <v>4100</v>
      </c>
      <c r="J421" s="101" t="s">
        <v>4100</v>
      </c>
      <c r="K421" s="101" t="s">
        <v>4100</v>
      </c>
      <c r="L421" s="65">
        <v>0.3</v>
      </c>
      <c r="M421" s="66" t="s">
        <v>4247</v>
      </c>
      <c r="N421" s="72">
        <v>0.24</v>
      </c>
      <c r="O421" s="72">
        <v>240</v>
      </c>
      <c r="P421" s="72">
        <v>7.1999999999999995E-2</v>
      </c>
      <c r="Q421" s="69" t="s">
        <v>4199</v>
      </c>
      <c r="S421" s="62" t="s">
        <v>4495</v>
      </c>
    </row>
    <row r="422" spans="1:19">
      <c r="A422" s="85"/>
      <c r="B422" s="62" t="s">
        <v>4519</v>
      </c>
      <c r="D422" s="62" t="s">
        <v>299</v>
      </c>
      <c r="E422" s="62" t="s">
        <v>149</v>
      </c>
      <c r="F422" s="62" t="s">
        <v>330</v>
      </c>
      <c r="H422" s="63" t="s">
        <v>4100</v>
      </c>
      <c r="I422" s="63" t="s">
        <v>4100</v>
      </c>
      <c r="J422" s="101" t="s">
        <v>4100</v>
      </c>
      <c r="K422" s="101" t="s">
        <v>4100</v>
      </c>
      <c r="L422" s="65">
        <v>0.3</v>
      </c>
      <c r="M422" s="66" t="s">
        <v>4247</v>
      </c>
      <c r="N422" s="72">
        <v>0.24</v>
      </c>
      <c r="O422" s="72">
        <v>240</v>
      </c>
      <c r="P422" s="72">
        <v>7.1999999999999995E-2</v>
      </c>
      <c r="Q422" s="69" t="s">
        <v>4199</v>
      </c>
      <c r="S422" s="62" t="s">
        <v>4495</v>
      </c>
    </row>
    <row r="423" spans="1:19">
      <c r="A423" s="85"/>
      <c r="B423" s="62" t="s">
        <v>4519</v>
      </c>
      <c r="D423" s="62" t="s">
        <v>299</v>
      </c>
      <c r="E423" s="62" t="s">
        <v>149</v>
      </c>
      <c r="F423" s="62" t="s">
        <v>330</v>
      </c>
      <c r="H423" s="63" t="s">
        <v>4100</v>
      </c>
      <c r="I423" s="63" t="s">
        <v>4100</v>
      </c>
      <c r="J423" s="101" t="s">
        <v>4100</v>
      </c>
      <c r="K423" s="101" t="s">
        <v>4100</v>
      </c>
      <c r="L423" s="65">
        <v>0.3</v>
      </c>
      <c r="M423" s="66" t="s">
        <v>4247</v>
      </c>
      <c r="N423" s="72">
        <v>0.36</v>
      </c>
      <c r="O423" s="72">
        <v>360</v>
      </c>
      <c r="P423" s="72">
        <v>0.108</v>
      </c>
      <c r="Q423" s="69" t="s">
        <v>4199</v>
      </c>
      <c r="S423" s="62" t="s">
        <v>4495</v>
      </c>
    </row>
    <row r="424" spans="1:19">
      <c r="A424" s="85"/>
      <c r="B424" s="62" t="s">
        <v>4519</v>
      </c>
      <c r="D424" s="62" t="s">
        <v>299</v>
      </c>
      <c r="E424" s="62" t="s">
        <v>149</v>
      </c>
      <c r="F424" s="62" t="s">
        <v>330</v>
      </c>
      <c r="H424" s="63" t="s">
        <v>4100</v>
      </c>
      <c r="I424" s="63" t="s">
        <v>4100</v>
      </c>
      <c r="J424" s="101" t="s">
        <v>4100</v>
      </c>
      <c r="K424" s="101" t="s">
        <v>4100</v>
      </c>
      <c r="L424" s="65">
        <v>0.3</v>
      </c>
      <c r="M424" s="66" t="s">
        <v>4247</v>
      </c>
      <c r="N424" s="72">
        <v>0.36</v>
      </c>
      <c r="O424" s="72">
        <v>360</v>
      </c>
      <c r="P424" s="72">
        <v>0.108</v>
      </c>
      <c r="Q424" s="69" t="s">
        <v>4199</v>
      </c>
      <c r="S424" s="62" t="s">
        <v>4495</v>
      </c>
    </row>
    <row r="425" spans="1:19">
      <c r="A425" s="85"/>
      <c r="B425" s="62" t="s">
        <v>4519</v>
      </c>
      <c r="D425" s="62" t="s">
        <v>299</v>
      </c>
      <c r="E425" s="62" t="s">
        <v>149</v>
      </c>
      <c r="F425" s="62" t="s">
        <v>330</v>
      </c>
      <c r="H425" s="63" t="s">
        <v>4100</v>
      </c>
      <c r="I425" s="63" t="s">
        <v>4100</v>
      </c>
      <c r="J425" s="101" t="s">
        <v>4100</v>
      </c>
      <c r="K425" s="101" t="s">
        <v>4100</v>
      </c>
      <c r="L425" s="65">
        <v>0.3</v>
      </c>
      <c r="M425" s="66" t="s">
        <v>4247</v>
      </c>
      <c r="N425" s="72">
        <v>0.4</v>
      </c>
      <c r="O425" s="72">
        <v>400</v>
      </c>
      <c r="P425" s="72">
        <v>0.12</v>
      </c>
      <c r="Q425" s="69" t="s">
        <v>4199</v>
      </c>
      <c r="S425" s="62" t="s">
        <v>4495</v>
      </c>
    </row>
    <row r="426" spans="1:19">
      <c r="A426" s="85"/>
      <c r="B426" s="62" t="s">
        <v>4519</v>
      </c>
      <c r="D426" s="62" t="s">
        <v>299</v>
      </c>
      <c r="E426" s="62" t="s">
        <v>149</v>
      </c>
      <c r="F426" s="62" t="s">
        <v>330</v>
      </c>
      <c r="H426" s="63" t="s">
        <v>4100</v>
      </c>
      <c r="I426" s="63" t="s">
        <v>4100</v>
      </c>
      <c r="J426" s="101" t="s">
        <v>4100</v>
      </c>
      <c r="K426" s="101" t="s">
        <v>4100</v>
      </c>
      <c r="L426" s="65">
        <v>0.3</v>
      </c>
      <c r="M426" s="66" t="s">
        <v>4247</v>
      </c>
      <c r="N426" s="72">
        <v>0.24</v>
      </c>
      <c r="O426" s="72">
        <v>240</v>
      </c>
      <c r="P426" s="72">
        <v>7.1999999999999995E-2</v>
      </c>
      <c r="Q426" s="69" t="s">
        <v>4199</v>
      </c>
      <c r="S426" s="62" t="s">
        <v>4495</v>
      </c>
    </row>
    <row r="427" spans="1:19">
      <c r="A427" s="85"/>
      <c r="B427" s="62" t="s">
        <v>4519</v>
      </c>
      <c r="D427" s="62" t="s">
        <v>299</v>
      </c>
      <c r="E427" s="62" t="s">
        <v>149</v>
      </c>
      <c r="F427" s="62" t="s">
        <v>330</v>
      </c>
      <c r="H427" s="63" t="s">
        <v>4100</v>
      </c>
      <c r="I427" s="63" t="s">
        <v>4100</v>
      </c>
      <c r="J427" s="101" t="s">
        <v>4100</v>
      </c>
      <c r="K427" s="101" t="s">
        <v>4100</v>
      </c>
      <c r="L427" s="65">
        <v>0.3</v>
      </c>
      <c r="M427" s="66" t="s">
        <v>4247</v>
      </c>
      <c r="N427" s="72">
        <v>0.36</v>
      </c>
      <c r="O427" s="72">
        <v>360</v>
      </c>
      <c r="P427" s="72">
        <v>0.108</v>
      </c>
      <c r="Q427" s="69" t="s">
        <v>4199</v>
      </c>
      <c r="S427" s="62" t="s">
        <v>4495</v>
      </c>
    </row>
    <row r="428" spans="1:19">
      <c r="A428" s="85"/>
      <c r="B428" s="62" t="s">
        <v>4519</v>
      </c>
      <c r="D428" s="62" t="s">
        <v>299</v>
      </c>
      <c r="E428" s="62" t="s">
        <v>149</v>
      </c>
      <c r="F428" s="62" t="s">
        <v>330</v>
      </c>
      <c r="H428" s="63" t="s">
        <v>4100</v>
      </c>
      <c r="I428" s="63" t="s">
        <v>4100</v>
      </c>
      <c r="J428" s="101" t="s">
        <v>4100</v>
      </c>
      <c r="K428" s="101" t="s">
        <v>4100</v>
      </c>
      <c r="L428" s="65">
        <v>0.3</v>
      </c>
      <c r="M428" s="66" t="s">
        <v>4247</v>
      </c>
      <c r="N428" s="72">
        <v>0.12</v>
      </c>
      <c r="O428" s="72">
        <v>120</v>
      </c>
      <c r="P428" s="72">
        <v>3.5999999999999997E-2</v>
      </c>
      <c r="Q428" s="69" t="s">
        <v>4199</v>
      </c>
      <c r="S428" s="62" t="s">
        <v>4495</v>
      </c>
    </row>
    <row r="429" spans="1:19">
      <c r="A429" s="85"/>
      <c r="B429" s="62" t="s">
        <v>4519</v>
      </c>
      <c r="D429" s="62" t="s">
        <v>299</v>
      </c>
      <c r="E429" s="62" t="s">
        <v>149</v>
      </c>
      <c r="F429" s="62" t="s">
        <v>330</v>
      </c>
      <c r="H429" s="63" t="s">
        <v>4100</v>
      </c>
      <c r="I429" s="63" t="s">
        <v>4100</v>
      </c>
      <c r="J429" s="101" t="s">
        <v>4100</v>
      </c>
      <c r="K429" s="101" t="s">
        <v>4100</v>
      </c>
      <c r="L429" s="65">
        <v>0.3</v>
      </c>
      <c r="M429" s="66" t="s">
        <v>4247</v>
      </c>
      <c r="N429" s="72">
        <v>0.24</v>
      </c>
      <c r="O429" s="72">
        <v>240</v>
      </c>
      <c r="P429" s="72">
        <v>7.1999999999999995E-2</v>
      </c>
      <c r="Q429" s="69" t="s">
        <v>4199</v>
      </c>
      <c r="S429" s="62" t="s">
        <v>4495</v>
      </c>
    </row>
    <row r="430" spans="1:19">
      <c r="A430" s="85"/>
      <c r="B430" s="62" t="s">
        <v>4519</v>
      </c>
      <c r="D430" s="62" t="s">
        <v>299</v>
      </c>
      <c r="E430" s="62" t="s">
        <v>149</v>
      </c>
      <c r="F430" s="62" t="s">
        <v>330</v>
      </c>
      <c r="H430" s="63" t="s">
        <v>4100</v>
      </c>
      <c r="I430" s="63" t="s">
        <v>4100</v>
      </c>
      <c r="J430" s="101" t="s">
        <v>4100</v>
      </c>
      <c r="K430" s="101" t="s">
        <v>4100</v>
      </c>
      <c r="L430" s="65">
        <v>0.3</v>
      </c>
      <c r="M430" s="66" t="s">
        <v>4247</v>
      </c>
      <c r="N430" s="72">
        <v>8.4000000000000005E-2</v>
      </c>
      <c r="O430" s="72">
        <v>84</v>
      </c>
      <c r="P430" s="72">
        <v>2.52E-2</v>
      </c>
      <c r="Q430" s="69" t="s">
        <v>4199</v>
      </c>
      <c r="S430" s="62" t="s">
        <v>4495</v>
      </c>
    </row>
    <row r="431" spans="1:19">
      <c r="A431" s="85"/>
      <c r="B431" s="62" t="s">
        <v>4519</v>
      </c>
      <c r="D431" s="62" t="s">
        <v>299</v>
      </c>
      <c r="E431" s="62" t="s">
        <v>149</v>
      </c>
      <c r="F431" s="62" t="s">
        <v>330</v>
      </c>
      <c r="H431" s="63" t="s">
        <v>4100</v>
      </c>
      <c r="I431" s="63" t="s">
        <v>4100</v>
      </c>
      <c r="J431" s="101" t="s">
        <v>4100</v>
      </c>
      <c r="K431" s="101" t="s">
        <v>4100</v>
      </c>
      <c r="L431" s="65">
        <v>0.3</v>
      </c>
      <c r="M431" s="66" t="s">
        <v>4247</v>
      </c>
      <c r="N431" s="72">
        <v>0.36</v>
      </c>
      <c r="O431" s="72">
        <v>360</v>
      </c>
      <c r="P431" s="72">
        <v>0.108</v>
      </c>
      <c r="Q431" s="69" t="s">
        <v>4199</v>
      </c>
      <c r="S431" s="62" t="s">
        <v>4495</v>
      </c>
    </row>
    <row r="432" spans="1:19">
      <c r="A432" s="85"/>
      <c r="B432" s="62" t="s">
        <v>4537</v>
      </c>
      <c r="D432" s="62" t="s">
        <v>299</v>
      </c>
      <c r="E432" s="62" t="s">
        <v>149</v>
      </c>
      <c r="F432" s="62" t="s">
        <v>330</v>
      </c>
      <c r="H432" s="63" t="s">
        <v>4100</v>
      </c>
      <c r="I432" s="63" t="s">
        <v>4100</v>
      </c>
      <c r="J432" s="101" t="s">
        <v>4100</v>
      </c>
      <c r="K432" s="101" t="s">
        <v>4100</v>
      </c>
      <c r="L432" s="65">
        <v>0.3</v>
      </c>
      <c r="M432" s="66" t="s">
        <v>4247</v>
      </c>
      <c r="N432" s="72">
        <v>0.1</v>
      </c>
      <c r="O432" s="72">
        <v>100</v>
      </c>
      <c r="P432" s="72">
        <v>0.03</v>
      </c>
      <c r="Q432" s="69" t="s">
        <v>4199</v>
      </c>
      <c r="S432" s="62" t="s">
        <v>4495</v>
      </c>
    </row>
    <row r="433" spans="1:19">
      <c r="A433" s="85"/>
      <c r="B433" s="62" t="s">
        <v>4537</v>
      </c>
      <c r="D433" s="62" t="s">
        <v>299</v>
      </c>
      <c r="E433" s="62" t="s">
        <v>149</v>
      </c>
      <c r="F433" s="62" t="s">
        <v>330</v>
      </c>
      <c r="H433" s="63" t="s">
        <v>4100</v>
      </c>
      <c r="I433" s="63" t="s">
        <v>4100</v>
      </c>
      <c r="J433" s="101" t="s">
        <v>4100</v>
      </c>
      <c r="K433" s="101" t="s">
        <v>4100</v>
      </c>
      <c r="L433" s="65">
        <v>0.3</v>
      </c>
      <c r="M433" s="66" t="s">
        <v>4247</v>
      </c>
      <c r="N433" s="72">
        <v>8.5000000000000006E-2</v>
      </c>
      <c r="O433" s="72">
        <v>85</v>
      </c>
      <c r="P433" s="72">
        <v>2.5500000000000002E-2</v>
      </c>
      <c r="Q433" s="69" t="s">
        <v>4199</v>
      </c>
      <c r="S433" s="62" t="s">
        <v>4495</v>
      </c>
    </row>
    <row r="434" spans="1:19">
      <c r="A434" s="85"/>
      <c r="B434" s="62" t="s">
        <v>4519</v>
      </c>
      <c r="D434" s="62" t="s">
        <v>299</v>
      </c>
      <c r="E434" s="62" t="s">
        <v>149</v>
      </c>
      <c r="F434" s="62" t="s">
        <v>330</v>
      </c>
      <c r="H434" s="63" t="s">
        <v>4100</v>
      </c>
      <c r="I434" s="63" t="s">
        <v>4100</v>
      </c>
      <c r="J434" s="101" t="s">
        <v>4100</v>
      </c>
      <c r="K434" s="101" t="s">
        <v>4100</v>
      </c>
      <c r="L434" s="65">
        <v>0.3</v>
      </c>
      <c r="M434" s="66" t="s">
        <v>4247</v>
      </c>
      <c r="N434" s="72">
        <v>0.36</v>
      </c>
      <c r="O434" s="72">
        <v>360</v>
      </c>
      <c r="P434" s="72">
        <v>0.108</v>
      </c>
      <c r="Q434" s="69" t="s">
        <v>4199</v>
      </c>
      <c r="S434" s="62" t="s">
        <v>4495</v>
      </c>
    </row>
    <row r="435" spans="1:19">
      <c r="A435" s="85"/>
      <c r="B435" s="62" t="s">
        <v>4538</v>
      </c>
      <c r="D435" s="62" t="s">
        <v>299</v>
      </c>
      <c r="E435" s="62" t="s">
        <v>149</v>
      </c>
      <c r="F435" s="62" t="s">
        <v>330</v>
      </c>
      <c r="H435" s="63" t="s">
        <v>4100</v>
      </c>
      <c r="I435" s="63" t="s">
        <v>4100</v>
      </c>
      <c r="J435" s="101" t="s">
        <v>4100</v>
      </c>
      <c r="K435" s="101" t="s">
        <v>4100</v>
      </c>
      <c r="L435" s="65">
        <v>0.3</v>
      </c>
      <c r="M435" s="66" t="s">
        <v>4247</v>
      </c>
      <c r="N435" s="72">
        <v>0.24</v>
      </c>
      <c r="O435" s="72">
        <v>240</v>
      </c>
      <c r="P435" s="72">
        <v>7.1999999999999995E-2</v>
      </c>
      <c r="Q435" s="69" t="s">
        <v>4199</v>
      </c>
      <c r="S435" s="62" t="s">
        <v>4495</v>
      </c>
    </row>
    <row r="436" spans="1:19">
      <c r="A436" s="85"/>
      <c r="B436" s="62" t="s">
        <v>4539</v>
      </c>
      <c r="D436" s="62" t="s">
        <v>299</v>
      </c>
      <c r="E436" s="62" t="s">
        <v>149</v>
      </c>
      <c r="F436" s="62" t="s">
        <v>330</v>
      </c>
      <c r="H436" s="63" t="s">
        <v>4100</v>
      </c>
      <c r="I436" s="63" t="s">
        <v>4100</v>
      </c>
      <c r="J436" s="101" t="s">
        <v>4100</v>
      </c>
      <c r="K436" s="101" t="s">
        <v>4100</v>
      </c>
      <c r="L436" s="65">
        <v>0.3</v>
      </c>
      <c r="M436" s="66" t="s">
        <v>4247</v>
      </c>
      <c r="N436" s="72">
        <v>0.44</v>
      </c>
      <c r="O436" s="72">
        <v>440</v>
      </c>
      <c r="P436" s="72">
        <v>0.13200000000000001</v>
      </c>
      <c r="Q436" s="69" t="s">
        <v>4199</v>
      </c>
      <c r="S436" s="62" t="s">
        <v>4495</v>
      </c>
    </row>
    <row r="437" spans="1:19">
      <c r="A437" s="85"/>
      <c r="B437" s="62" t="s">
        <v>4534</v>
      </c>
      <c r="D437" s="62" t="s">
        <v>299</v>
      </c>
      <c r="E437" s="62" t="s">
        <v>149</v>
      </c>
      <c r="F437" s="62" t="s">
        <v>330</v>
      </c>
      <c r="H437" s="63" t="s">
        <v>4100</v>
      </c>
      <c r="I437" s="63" t="s">
        <v>4100</v>
      </c>
      <c r="J437" s="101" t="s">
        <v>4100</v>
      </c>
      <c r="K437" s="101" t="s">
        <v>4100</v>
      </c>
      <c r="L437" s="65">
        <v>0.3</v>
      </c>
      <c r="M437" s="66" t="s">
        <v>4247</v>
      </c>
      <c r="N437" s="72">
        <v>0.42</v>
      </c>
      <c r="O437" s="72">
        <v>420</v>
      </c>
      <c r="P437" s="72">
        <v>0.126</v>
      </c>
      <c r="Q437" s="69" t="s">
        <v>4199</v>
      </c>
      <c r="S437" s="62" t="s">
        <v>4495</v>
      </c>
    </row>
    <row r="438" spans="1:19">
      <c r="A438" s="85"/>
      <c r="B438" s="62" t="s">
        <v>4540</v>
      </c>
      <c r="D438" s="62" t="s">
        <v>299</v>
      </c>
      <c r="E438" s="62" t="s">
        <v>2134</v>
      </c>
      <c r="F438" s="62" t="s">
        <v>330</v>
      </c>
      <c r="H438" s="63" t="s">
        <v>4100</v>
      </c>
      <c r="I438" s="63" t="s">
        <v>4100</v>
      </c>
      <c r="J438" s="101" t="s">
        <v>4100</v>
      </c>
      <c r="K438" s="101" t="s">
        <v>4100</v>
      </c>
      <c r="L438" s="65">
        <v>0.3</v>
      </c>
      <c r="M438" s="66" t="s">
        <v>4247</v>
      </c>
      <c r="N438" s="72">
        <v>2</v>
      </c>
      <c r="O438" s="72">
        <v>2000</v>
      </c>
      <c r="P438" s="72">
        <v>0.6</v>
      </c>
      <c r="Q438" s="69" t="s">
        <v>4199</v>
      </c>
      <c r="S438" s="62" t="s">
        <v>4495</v>
      </c>
    </row>
    <row r="439" spans="1:19">
      <c r="A439" s="85"/>
      <c r="B439" s="62" t="s">
        <v>4541</v>
      </c>
      <c r="D439" s="62" t="s">
        <v>299</v>
      </c>
      <c r="E439" s="62" t="s">
        <v>2134</v>
      </c>
      <c r="F439" s="62" t="s">
        <v>330</v>
      </c>
      <c r="H439" s="63" t="s">
        <v>4100</v>
      </c>
      <c r="I439" s="63" t="s">
        <v>4100</v>
      </c>
      <c r="J439" s="101" t="s">
        <v>4100</v>
      </c>
      <c r="K439" s="101" t="s">
        <v>4100</v>
      </c>
      <c r="L439" s="65">
        <v>0.3</v>
      </c>
      <c r="M439" s="66" t="s">
        <v>4247</v>
      </c>
      <c r="N439" s="72">
        <v>2</v>
      </c>
      <c r="O439" s="72">
        <v>2000</v>
      </c>
      <c r="P439" s="72">
        <v>0.6</v>
      </c>
      <c r="Q439" s="69" t="s">
        <v>4199</v>
      </c>
      <c r="S439" s="62" t="s">
        <v>4495</v>
      </c>
    </row>
    <row r="440" spans="1:19">
      <c r="A440" s="85"/>
      <c r="B440" s="62" t="s">
        <v>4541</v>
      </c>
      <c r="D440" s="62" t="s">
        <v>299</v>
      </c>
      <c r="E440" s="62" t="s">
        <v>2134</v>
      </c>
      <c r="F440" s="62" t="s">
        <v>330</v>
      </c>
      <c r="H440" s="63" t="s">
        <v>4100</v>
      </c>
      <c r="I440" s="63" t="s">
        <v>4100</v>
      </c>
      <c r="J440" s="101" t="s">
        <v>4100</v>
      </c>
      <c r="K440" s="101" t="s">
        <v>4100</v>
      </c>
      <c r="L440" s="65">
        <v>0.3</v>
      </c>
      <c r="M440" s="66" t="s">
        <v>4247</v>
      </c>
      <c r="N440" s="72">
        <v>2</v>
      </c>
      <c r="O440" s="72">
        <v>2000</v>
      </c>
      <c r="P440" s="72">
        <v>0.6</v>
      </c>
      <c r="Q440" s="69" t="s">
        <v>4199</v>
      </c>
      <c r="S440" s="62" t="s">
        <v>4495</v>
      </c>
    </row>
    <row r="441" spans="1:19">
      <c r="A441" s="85"/>
      <c r="B441" s="62" t="s">
        <v>4542</v>
      </c>
      <c r="D441" s="62" t="s">
        <v>299</v>
      </c>
      <c r="E441" s="62" t="s">
        <v>2134</v>
      </c>
      <c r="F441" s="62" t="s">
        <v>330</v>
      </c>
      <c r="H441" s="63" t="s">
        <v>4100</v>
      </c>
      <c r="I441" s="63" t="s">
        <v>4100</v>
      </c>
      <c r="J441" s="101" t="s">
        <v>4100</v>
      </c>
      <c r="K441" s="101" t="s">
        <v>4100</v>
      </c>
      <c r="L441" s="65">
        <v>0.3</v>
      </c>
      <c r="M441" s="66" t="s">
        <v>4247</v>
      </c>
      <c r="N441" s="72">
        <v>2</v>
      </c>
      <c r="O441" s="72">
        <v>2000</v>
      </c>
      <c r="P441" s="72">
        <v>0.6</v>
      </c>
      <c r="Q441" s="69" t="s">
        <v>4199</v>
      </c>
      <c r="S441" s="62" t="s">
        <v>4495</v>
      </c>
    </row>
    <row r="442" spans="1:19">
      <c r="A442" s="85"/>
      <c r="B442" s="62" t="s">
        <v>4543</v>
      </c>
      <c r="D442" s="62" t="s">
        <v>299</v>
      </c>
      <c r="E442" s="62" t="s">
        <v>2134</v>
      </c>
      <c r="F442" s="62" t="s">
        <v>330</v>
      </c>
      <c r="H442" s="63" t="s">
        <v>4100</v>
      </c>
      <c r="I442" s="63" t="s">
        <v>4100</v>
      </c>
      <c r="J442" s="101" t="s">
        <v>4100</v>
      </c>
      <c r="K442" s="101" t="s">
        <v>4100</v>
      </c>
      <c r="L442" s="65">
        <v>0.3</v>
      </c>
      <c r="M442" s="66" t="s">
        <v>4247</v>
      </c>
      <c r="N442" s="72">
        <v>2</v>
      </c>
      <c r="O442" s="72">
        <v>2000</v>
      </c>
      <c r="P442" s="72">
        <v>0.6</v>
      </c>
      <c r="Q442" s="69" t="s">
        <v>4199</v>
      </c>
      <c r="S442" s="62" t="s">
        <v>4495</v>
      </c>
    </row>
    <row r="443" spans="1:19">
      <c r="A443" s="85"/>
      <c r="B443" s="62" t="s">
        <v>4544</v>
      </c>
      <c r="D443" s="62" t="s">
        <v>299</v>
      </c>
      <c r="E443" s="62" t="s">
        <v>2134</v>
      </c>
      <c r="F443" s="62" t="s">
        <v>330</v>
      </c>
      <c r="H443" s="63" t="s">
        <v>4100</v>
      </c>
      <c r="I443" s="63" t="s">
        <v>4100</v>
      </c>
      <c r="J443" s="101" t="s">
        <v>4100</v>
      </c>
      <c r="K443" s="101" t="s">
        <v>4100</v>
      </c>
      <c r="L443" s="65">
        <v>0.3</v>
      </c>
      <c r="M443" s="66" t="s">
        <v>4247</v>
      </c>
      <c r="N443" s="72">
        <v>1.98</v>
      </c>
      <c r="O443" s="72">
        <v>1980</v>
      </c>
      <c r="P443" s="72">
        <v>0.59399999999999997</v>
      </c>
      <c r="Q443" s="69" t="s">
        <v>4199</v>
      </c>
      <c r="S443" s="62" t="s">
        <v>4495</v>
      </c>
    </row>
    <row r="444" spans="1:19">
      <c r="A444" s="85"/>
      <c r="B444" s="62" t="s">
        <v>4545</v>
      </c>
      <c r="D444" s="62" t="s">
        <v>299</v>
      </c>
      <c r="E444" s="62" t="s">
        <v>2134</v>
      </c>
      <c r="F444" s="62" t="s">
        <v>330</v>
      </c>
      <c r="H444" s="63" t="s">
        <v>4100</v>
      </c>
      <c r="I444" s="63" t="s">
        <v>4100</v>
      </c>
      <c r="J444" s="101" t="s">
        <v>4100</v>
      </c>
      <c r="K444" s="101" t="s">
        <v>4100</v>
      </c>
      <c r="L444" s="65">
        <v>0.3</v>
      </c>
      <c r="M444" s="66" t="s">
        <v>4247</v>
      </c>
      <c r="N444" s="72">
        <v>2</v>
      </c>
      <c r="O444" s="72">
        <v>2000</v>
      </c>
      <c r="P444" s="72">
        <v>0.6</v>
      </c>
      <c r="Q444" s="69" t="s">
        <v>4199</v>
      </c>
      <c r="S444" s="62" t="s">
        <v>4495</v>
      </c>
    </row>
    <row r="445" spans="1:19">
      <c r="A445" s="85"/>
      <c r="B445" s="62" t="s">
        <v>4546</v>
      </c>
      <c r="D445" s="62" t="s">
        <v>299</v>
      </c>
      <c r="E445" s="62" t="s">
        <v>151</v>
      </c>
      <c r="F445" s="62" t="s">
        <v>330</v>
      </c>
      <c r="H445" s="63" t="s">
        <v>4100</v>
      </c>
      <c r="I445" s="63" t="s">
        <v>4100</v>
      </c>
      <c r="J445" s="101" t="s">
        <v>4100</v>
      </c>
      <c r="K445" s="101" t="s">
        <v>4100</v>
      </c>
      <c r="L445" s="65">
        <v>0.51</v>
      </c>
      <c r="M445" s="66" t="s">
        <v>4247</v>
      </c>
      <c r="N445" s="72">
        <v>1.75</v>
      </c>
      <c r="O445" s="72">
        <v>1750</v>
      </c>
      <c r="P445" s="72">
        <v>0.89250000000000007</v>
      </c>
      <c r="Q445" s="69" t="s">
        <v>4199</v>
      </c>
      <c r="S445" s="62" t="s">
        <v>4495</v>
      </c>
    </row>
    <row r="446" spans="1:19">
      <c r="A446" s="85"/>
      <c r="B446" s="62" t="s">
        <v>4547</v>
      </c>
      <c r="D446" s="62" t="s">
        <v>299</v>
      </c>
      <c r="E446" s="62" t="s">
        <v>151</v>
      </c>
      <c r="F446" s="62" t="s">
        <v>330</v>
      </c>
      <c r="H446" s="63" t="s">
        <v>4100</v>
      </c>
      <c r="I446" s="63" t="s">
        <v>4100</v>
      </c>
      <c r="J446" s="101" t="s">
        <v>4100</v>
      </c>
      <c r="K446" s="101" t="s">
        <v>4100</v>
      </c>
      <c r="L446" s="65">
        <v>0.51</v>
      </c>
      <c r="M446" s="66" t="s">
        <v>4247</v>
      </c>
      <c r="N446" s="72">
        <v>0.99099999999999999</v>
      </c>
      <c r="O446" s="72">
        <v>991</v>
      </c>
      <c r="P446" s="72">
        <v>0.50541000000000003</v>
      </c>
      <c r="Q446" s="69" t="s">
        <v>4199</v>
      </c>
      <c r="S446" s="62" t="s">
        <v>4495</v>
      </c>
    </row>
    <row r="447" spans="1:19">
      <c r="A447" s="85"/>
      <c r="B447" s="62" t="s">
        <v>4548</v>
      </c>
      <c r="D447" s="62" t="s">
        <v>299</v>
      </c>
      <c r="E447" s="62" t="s">
        <v>151</v>
      </c>
      <c r="F447" s="62" t="s">
        <v>330</v>
      </c>
      <c r="H447" s="63" t="s">
        <v>4100</v>
      </c>
      <c r="I447" s="63" t="s">
        <v>4100</v>
      </c>
      <c r="J447" s="101" t="s">
        <v>4100</v>
      </c>
      <c r="K447" s="101" t="s">
        <v>4100</v>
      </c>
      <c r="L447" s="65">
        <v>0.51</v>
      </c>
      <c r="M447" s="66" t="s">
        <v>4247</v>
      </c>
      <c r="N447" s="72">
        <v>1.48</v>
      </c>
      <c r="O447" s="72">
        <v>1480</v>
      </c>
      <c r="P447" s="72">
        <v>0.75480000000000003</v>
      </c>
      <c r="Q447" s="69" t="s">
        <v>4199</v>
      </c>
      <c r="S447" s="62" t="s">
        <v>4495</v>
      </c>
    </row>
    <row r="448" spans="1:19">
      <c r="A448" s="85"/>
      <c r="B448" s="62" t="s">
        <v>4549</v>
      </c>
      <c r="D448" s="62" t="s">
        <v>299</v>
      </c>
      <c r="E448" s="62" t="s">
        <v>151</v>
      </c>
      <c r="F448" s="62" t="s">
        <v>330</v>
      </c>
      <c r="H448" s="63" t="s">
        <v>4100</v>
      </c>
      <c r="I448" s="63" t="s">
        <v>4100</v>
      </c>
      <c r="J448" s="101" t="s">
        <v>4100</v>
      </c>
      <c r="K448" s="101" t="s">
        <v>4100</v>
      </c>
      <c r="L448" s="65">
        <v>0.51</v>
      </c>
      <c r="M448" s="66" t="s">
        <v>4247</v>
      </c>
      <c r="N448" s="72">
        <v>0.7</v>
      </c>
      <c r="O448" s="72">
        <v>700</v>
      </c>
      <c r="P448" s="72">
        <v>0.35699999999999998</v>
      </c>
      <c r="Q448" s="69" t="s">
        <v>4199</v>
      </c>
      <c r="S448" s="62" t="s">
        <v>4495</v>
      </c>
    </row>
    <row r="449" spans="1:19">
      <c r="A449" s="63" t="s">
        <v>2981</v>
      </c>
      <c r="B449" s="63" t="s">
        <v>2981</v>
      </c>
      <c r="C449" s="62" t="str">
        <f>VLOOKUP($A449,'Project List'!$A:$I,2,FALSE)</f>
        <v>Perth Amboy</v>
      </c>
      <c r="D449" s="62" t="str">
        <f>VLOOKUP($A449,'Project List'!$A:$I,3,FALSE)</f>
        <v>NJ</v>
      </c>
      <c r="E449" s="62" t="str">
        <f>VLOOKUP($A449,'Project List'!$A:$I,4,FALSE)</f>
        <v>Public Service Elec &amp; Gas Co</v>
      </c>
      <c r="F449" s="62" t="str">
        <f>VLOOKUP($A449,'Project List'!$A:$I,5,FALSE)</f>
        <v>Investor Owned</v>
      </c>
      <c r="G449" s="62" t="str">
        <f>VLOOKUP($A449,'Project List'!$A:$I,6,FALSE)</f>
        <v>Duke Realty ePort Urban Renewal LLC</v>
      </c>
      <c r="H449" s="64" t="s">
        <v>4100</v>
      </c>
      <c r="I449" s="64" t="s">
        <v>4100</v>
      </c>
      <c r="J449" s="100" t="s">
        <v>4100</v>
      </c>
      <c r="K449" s="100" t="s">
        <v>4100</v>
      </c>
      <c r="L449" s="65">
        <v>0.51</v>
      </c>
      <c r="M449" s="71" t="s">
        <v>4247</v>
      </c>
      <c r="N449" s="67">
        <f>VLOOKUP($A449,'Project List'!$A:$I,7,FALSE)</f>
        <v>2.0560153846153848</v>
      </c>
      <c r="O449" s="67">
        <f>VLOOKUP($A449,'Project List'!$A:$I,8,FALSE)</f>
        <v>2056.0153846153848</v>
      </c>
      <c r="P449" s="68">
        <f t="shared" ref="P449:P512" si="13">N449*L449</f>
        <v>1.0485678461538464</v>
      </c>
      <c r="Q449" s="69">
        <f>VLOOKUP($A449,'Project List'!$A:$I,9,FALSE)</f>
        <v>2021</v>
      </c>
      <c r="S449" s="62" t="s">
        <v>4495</v>
      </c>
    </row>
    <row r="450" spans="1:19">
      <c r="A450" s="63" t="s">
        <v>2983</v>
      </c>
      <c r="B450" s="63" t="s">
        <v>2983</v>
      </c>
      <c r="C450" s="62" t="str">
        <f>VLOOKUP($A450,'Project List'!$A:$I,2,FALSE)</f>
        <v>Perth Amboy</v>
      </c>
      <c r="D450" s="62" t="str">
        <f>VLOOKUP($A450,'Project List'!$A:$I,3,FALSE)</f>
        <v>NJ</v>
      </c>
      <c r="E450" s="62" t="str">
        <f>VLOOKUP($A450,'Project List'!$A:$I,4,FALSE)</f>
        <v>Public Service Elec &amp; Gas Co</v>
      </c>
      <c r="F450" s="62" t="str">
        <f>VLOOKUP($A450,'Project List'!$A:$I,5,FALSE)</f>
        <v>Investor Owned</v>
      </c>
      <c r="G450" s="62" t="str">
        <f>VLOOKUP($A450,'Project List'!$A:$I,6,FALSE)</f>
        <v>Duke Realty ePort Urban Renewal LLC</v>
      </c>
      <c r="H450" s="64" t="s">
        <v>4100</v>
      </c>
      <c r="I450" s="64" t="s">
        <v>4100</v>
      </c>
      <c r="J450" s="100" t="s">
        <v>4100</v>
      </c>
      <c r="K450" s="100" t="s">
        <v>4100</v>
      </c>
      <c r="L450" s="65">
        <v>0.51</v>
      </c>
      <c r="M450" s="71" t="s">
        <v>4247</v>
      </c>
      <c r="N450" s="67">
        <f>VLOOKUP($A450,'Project List'!$A:$I,7,FALSE)</f>
        <v>3.2918538461538458</v>
      </c>
      <c r="O450" s="67">
        <f>VLOOKUP($A450,'Project List'!$A:$I,8,FALSE)</f>
        <v>3291.853846153846</v>
      </c>
      <c r="P450" s="68">
        <f t="shared" si="13"/>
        <v>1.6788454615384614</v>
      </c>
      <c r="Q450" s="69">
        <f>VLOOKUP($A450,'Project List'!$A:$I,9,FALSE)</f>
        <v>2021</v>
      </c>
      <c r="S450" s="62" t="s">
        <v>4495</v>
      </c>
    </row>
    <row r="451" spans="1:19">
      <c r="A451" s="63" t="s">
        <v>2984</v>
      </c>
      <c r="B451" s="63" t="s">
        <v>2984</v>
      </c>
      <c r="C451" s="62" t="str">
        <f>VLOOKUP($A451,'Project List'!$A:$I,2,FALSE)</f>
        <v>Pennsauken</v>
      </c>
      <c r="D451" s="62" t="str">
        <f>VLOOKUP($A451,'Project List'!$A:$I,3,FALSE)</f>
        <v>NJ</v>
      </c>
      <c r="E451" s="62" t="str">
        <f>VLOOKUP($A451,'Project List'!$A:$I,4,FALSE)</f>
        <v>Public Service Elec &amp; Gas Co</v>
      </c>
      <c r="F451" s="62" t="str">
        <f>VLOOKUP($A451,'Project List'!$A:$I,5,FALSE)</f>
        <v>Investor Owned</v>
      </c>
      <c r="G451" s="62" t="str">
        <f>VLOOKUP($A451,'Project List'!$A:$I,6,FALSE)</f>
        <v>Crystal LLC</v>
      </c>
      <c r="H451" s="64" t="s">
        <v>4100</v>
      </c>
      <c r="I451" s="64" t="s">
        <v>4100</v>
      </c>
      <c r="J451" s="100" t="s">
        <v>4100</v>
      </c>
      <c r="K451" s="100" t="s">
        <v>4100</v>
      </c>
      <c r="L451" s="65">
        <v>0.51</v>
      </c>
      <c r="M451" s="71" t="s">
        <v>4247</v>
      </c>
      <c r="N451" s="67">
        <f>VLOOKUP($A451,'Project List'!$A:$I,7,FALSE)</f>
        <v>0.60895384615384618</v>
      </c>
      <c r="O451" s="67">
        <f>VLOOKUP($A451,'Project List'!$A:$I,8,FALSE)</f>
        <v>608.95384615384614</v>
      </c>
      <c r="P451" s="68">
        <f t="shared" si="13"/>
        <v>0.31056646153846157</v>
      </c>
      <c r="Q451" s="69">
        <f>VLOOKUP($A451,'Project List'!$A:$I,9,FALSE)</f>
        <v>2021</v>
      </c>
      <c r="S451" s="62" t="s">
        <v>4495</v>
      </c>
    </row>
    <row r="452" spans="1:19">
      <c r="A452" s="63" t="s">
        <v>3851</v>
      </c>
      <c r="B452" s="63" t="s">
        <v>4550</v>
      </c>
      <c r="C452" s="62" t="str">
        <f>VLOOKUP($A452,'Project List'!$A:$I,2,FALSE)</f>
        <v>Secaucus</v>
      </c>
      <c r="D452" s="62" t="str">
        <f>VLOOKUP($A452,'Project List'!$A:$I,3,FALSE)</f>
        <v>NJ</v>
      </c>
      <c r="E452" s="62" t="str">
        <f>VLOOKUP($A452,'Project List'!$A:$I,4,FALSE)</f>
        <v>Public Service Elec &amp; Gas Co</v>
      </c>
      <c r="F452" s="62" t="str">
        <f>VLOOKUP($A452,'Project List'!$A:$I,5,FALSE)</f>
        <v>Investor Owned</v>
      </c>
      <c r="G452" s="62" t="str">
        <f>VLOOKUP($A452,'Project List'!$A:$I,6,FALSE)</f>
        <v>Hartz</v>
      </c>
      <c r="H452" s="64" t="s">
        <v>4100</v>
      </c>
      <c r="I452" s="64" t="s">
        <v>4100</v>
      </c>
      <c r="J452" s="100" t="s">
        <v>4100</v>
      </c>
      <c r="K452" s="100" t="s">
        <v>4100</v>
      </c>
      <c r="L452" s="65">
        <v>0.51</v>
      </c>
      <c r="M452" s="71" t="s">
        <v>4247</v>
      </c>
      <c r="N452" s="67">
        <f>VLOOKUP($A452,'Project List'!$A:$I,7,FALSE)</f>
        <v>1.0308846153846154</v>
      </c>
      <c r="O452" s="67">
        <f>VLOOKUP($A452,'Project List'!$A:$I,8,FALSE)</f>
        <v>1030.8846153846155</v>
      </c>
      <c r="P452" s="68">
        <f t="shared" si="13"/>
        <v>0.5257511538461539</v>
      </c>
      <c r="Q452" s="69">
        <f>VLOOKUP($A452,'Project List'!$A:$I,9,FALSE)</f>
        <v>2021</v>
      </c>
      <c r="S452" s="62" t="s">
        <v>4495</v>
      </c>
    </row>
    <row r="453" spans="1:19">
      <c r="A453" s="63" t="s">
        <v>3854</v>
      </c>
      <c r="B453" s="63" t="s">
        <v>4551</v>
      </c>
      <c r="C453" s="62" t="str">
        <f>VLOOKUP($A453,'Project List'!$A:$I,2,FALSE)</f>
        <v>Jersey City</v>
      </c>
      <c r="D453" s="62" t="str">
        <f>VLOOKUP($A453,'Project List'!$A:$I,3,FALSE)</f>
        <v>NJ</v>
      </c>
      <c r="E453" s="62" t="str">
        <f>VLOOKUP($A453,'Project List'!$A:$I,4,FALSE)</f>
        <v>Public Service Elec &amp; Gas Co</v>
      </c>
      <c r="F453" s="62" t="str">
        <f>VLOOKUP($A453,'Project List'!$A:$I,5,FALSE)</f>
        <v>Investor Owned</v>
      </c>
      <c r="G453" s="62" t="str">
        <f>VLOOKUP($A453,'Project List'!$A:$I,6,FALSE)</f>
        <v>Hartz</v>
      </c>
      <c r="H453" s="64" t="s">
        <v>4100</v>
      </c>
      <c r="I453" s="64" t="s">
        <v>4100</v>
      </c>
      <c r="J453" s="100" t="s">
        <v>4100</v>
      </c>
      <c r="K453" s="100" t="s">
        <v>4100</v>
      </c>
      <c r="L453" s="65">
        <v>0.51</v>
      </c>
      <c r="M453" s="71" t="s">
        <v>4247</v>
      </c>
      <c r="N453" s="67">
        <f>VLOOKUP($A453,'Project List'!$A:$I,7,FALSE)</f>
        <v>0.7277538461538462</v>
      </c>
      <c r="O453" s="67">
        <f>VLOOKUP($A453,'Project List'!$A:$I,8,FALSE)</f>
        <v>727.75384615384621</v>
      </c>
      <c r="P453" s="68">
        <f t="shared" si="13"/>
        <v>0.37115446153846154</v>
      </c>
      <c r="Q453" s="69">
        <f>VLOOKUP($A453,'Project List'!$A:$I,9,FALSE)</f>
        <v>2021</v>
      </c>
      <c r="S453" s="62" t="s">
        <v>4495</v>
      </c>
    </row>
    <row r="454" spans="1:19">
      <c r="A454" s="63" t="s">
        <v>2986</v>
      </c>
      <c r="B454" s="63" t="s">
        <v>2986</v>
      </c>
      <c r="C454" s="62" t="str">
        <f>VLOOKUP($A454,'Project List'!$A:$I,2,FALSE)</f>
        <v>Teterboro</v>
      </c>
      <c r="D454" s="62" t="str">
        <f>VLOOKUP($A454,'Project List'!$A:$I,3,FALSE)</f>
        <v>NJ</v>
      </c>
      <c r="E454" s="62" t="str">
        <f>VLOOKUP($A454,'Project List'!$A:$I,4,FALSE)</f>
        <v>Public Service Elec &amp; Gas Co</v>
      </c>
      <c r="F454" s="62" t="str">
        <f>VLOOKUP($A454,'Project List'!$A:$I,5,FALSE)</f>
        <v>Investor Owned</v>
      </c>
      <c r="G454" s="62" t="str">
        <f>VLOOKUP($A454,'Project List'!$A:$I,6,FALSE)</f>
        <v>Duke Realty Teterboro Urban Renewal, LLC</v>
      </c>
      <c r="H454" s="64" t="s">
        <v>4100</v>
      </c>
      <c r="I454" s="64" t="s">
        <v>4100</v>
      </c>
      <c r="J454" s="100" t="s">
        <v>4100</v>
      </c>
      <c r="K454" s="100" t="s">
        <v>4100</v>
      </c>
      <c r="L454" s="65">
        <v>0.51</v>
      </c>
      <c r="M454" s="71" t="s">
        <v>4247</v>
      </c>
      <c r="N454" s="67">
        <f>VLOOKUP($A454,'Project List'!$A:$I,7,FALSE)</f>
        <v>1.273569230769231</v>
      </c>
      <c r="O454" s="67">
        <f>VLOOKUP($A454,'Project List'!$A:$I,8,FALSE)</f>
        <v>1273.5692307692309</v>
      </c>
      <c r="P454" s="68">
        <f t="shared" si="13"/>
        <v>0.64952030769230784</v>
      </c>
      <c r="Q454" s="69">
        <f>VLOOKUP($A454,'Project List'!$A:$I,9,FALSE)</f>
        <v>2021</v>
      </c>
      <c r="S454" s="62" t="s">
        <v>4495</v>
      </c>
    </row>
    <row r="455" spans="1:19">
      <c r="A455" s="63" t="s">
        <v>3842</v>
      </c>
      <c r="B455" s="63" t="s">
        <v>4552</v>
      </c>
      <c r="C455" s="62" t="str">
        <f>VLOOKUP($A455,'Project List'!$A:$I,2,FALSE)</f>
        <v>Delanco</v>
      </c>
      <c r="D455" s="62" t="str">
        <f>VLOOKUP($A455,'Project List'!$A:$I,3,FALSE)</f>
        <v>NJ</v>
      </c>
      <c r="E455" s="62" t="str">
        <f>VLOOKUP($A455,'Project List'!$A:$I,4,FALSE)</f>
        <v>Public Service Elec &amp; Gas Co</v>
      </c>
      <c r="F455" s="62" t="str">
        <f>VLOOKUP($A455,'Project List'!$A:$I,5,FALSE)</f>
        <v>Investor Owned</v>
      </c>
      <c r="G455" s="62" t="str">
        <f>VLOOKUP($A455,'Project List'!$A:$I,6,FALSE)</f>
        <v>Soltage</v>
      </c>
      <c r="H455" s="64" t="s">
        <v>4100</v>
      </c>
      <c r="I455" s="64" t="s">
        <v>4100</v>
      </c>
      <c r="J455" s="100" t="s">
        <v>4100</v>
      </c>
      <c r="K455" s="100" t="s">
        <v>4100</v>
      </c>
      <c r="L455" s="65">
        <v>0.51</v>
      </c>
      <c r="M455" s="71" t="s">
        <v>4247</v>
      </c>
      <c r="N455" s="67">
        <f>VLOOKUP($A455,'Project List'!$A:$I,7,FALSE)</f>
        <v>3.099755</v>
      </c>
      <c r="O455" s="67">
        <f>VLOOKUP($A455,'Project List'!$A:$I,8,FALSE)</f>
        <v>3099.7550000000001</v>
      </c>
      <c r="P455" s="68">
        <f t="shared" si="13"/>
        <v>1.5808750499999999</v>
      </c>
      <c r="Q455" s="69">
        <f>VLOOKUP($A455,'Project List'!$A:$I,9,FALSE)</f>
        <v>2021</v>
      </c>
      <c r="S455" s="62" t="s">
        <v>4495</v>
      </c>
    </row>
    <row r="456" spans="1:19">
      <c r="A456" s="63" t="s">
        <v>2988</v>
      </c>
      <c r="B456" s="63" t="s">
        <v>2988</v>
      </c>
      <c r="C456" s="62" t="str">
        <f>VLOOKUP($A456,'Project List'!$A:$I,2,FALSE)</f>
        <v>Wood-Ridge</v>
      </c>
      <c r="D456" s="62" t="str">
        <f>VLOOKUP($A456,'Project List'!$A:$I,3,FALSE)</f>
        <v>NJ</v>
      </c>
      <c r="E456" s="62" t="str">
        <f>VLOOKUP($A456,'Project List'!$A:$I,4,FALSE)</f>
        <v>Public Service Elec &amp; Gas Co</v>
      </c>
      <c r="F456" s="62" t="str">
        <f>VLOOKUP($A456,'Project List'!$A:$I,5,FALSE)</f>
        <v>Investor Owned</v>
      </c>
      <c r="G456" s="62" t="str">
        <f>VLOOKUP($A456,'Project List'!$A:$I,6,FALSE)</f>
        <v>Duke Realty Limited Partnership</v>
      </c>
      <c r="H456" s="64" t="s">
        <v>4100</v>
      </c>
      <c r="I456" s="64" t="s">
        <v>4100</v>
      </c>
      <c r="J456" s="100" t="s">
        <v>4100</v>
      </c>
      <c r="K456" s="100" t="s">
        <v>4100</v>
      </c>
      <c r="L456" s="65">
        <v>0.51</v>
      </c>
      <c r="M456" s="71" t="s">
        <v>4247</v>
      </c>
      <c r="N456" s="67">
        <f>VLOOKUP($A456,'Project List'!$A:$I,7,FALSE)</f>
        <v>1.7963461538461538</v>
      </c>
      <c r="O456" s="67">
        <f>VLOOKUP($A456,'Project List'!$A:$I,8,FALSE)</f>
        <v>1796.3461538461538</v>
      </c>
      <c r="P456" s="68">
        <f t="shared" si="13"/>
        <v>0.91613653846153842</v>
      </c>
      <c r="Q456" s="69">
        <f>VLOOKUP($A456,'Project List'!$A:$I,9,FALSE)</f>
        <v>2021</v>
      </c>
      <c r="S456" s="62" t="s">
        <v>4495</v>
      </c>
    </row>
    <row r="457" spans="1:19">
      <c r="A457" s="63" t="s">
        <v>2990</v>
      </c>
      <c r="B457" s="63" t="s">
        <v>2990</v>
      </c>
      <c r="C457" s="62" t="str">
        <f>VLOOKUP($A457,'Project List'!$A:$I,2,FALSE)</f>
        <v>Edison</v>
      </c>
      <c r="D457" s="62" t="str">
        <f>VLOOKUP($A457,'Project List'!$A:$I,3,FALSE)</f>
        <v>NJ</v>
      </c>
      <c r="E457" s="62" t="str">
        <f>VLOOKUP($A457,'Project List'!$A:$I,4,FALSE)</f>
        <v>Public Service Elec &amp; Gas Co</v>
      </c>
      <c r="F457" s="62" t="str">
        <f>VLOOKUP($A457,'Project List'!$A:$I,5,FALSE)</f>
        <v>Investor Owned</v>
      </c>
      <c r="G457" s="62" t="str">
        <f>VLOOKUP($A457,'Project List'!$A:$I,6,FALSE)</f>
        <v>CSRPM 2900 Woodbridge Avenue LLC</v>
      </c>
      <c r="H457" s="64" t="s">
        <v>4100</v>
      </c>
      <c r="I457" s="64" t="s">
        <v>4100</v>
      </c>
      <c r="J457" s="100" t="s">
        <v>4100</v>
      </c>
      <c r="K457" s="100" t="s">
        <v>4100</v>
      </c>
      <c r="L457" s="65">
        <v>0.51</v>
      </c>
      <c r="M457" s="71" t="s">
        <v>4247</v>
      </c>
      <c r="N457" s="67">
        <f>VLOOKUP($A457,'Project List'!$A:$I,7,FALSE)</f>
        <v>2.4531076923076922</v>
      </c>
      <c r="O457" s="67">
        <f>VLOOKUP($A457,'Project List'!$A:$I,8,FALSE)</f>
        <v>2453.1076923076921</v>
      </c>
      <c r="P457" s="68">
        <f t="shared" si="13"/>
        <v>1.251084923076923</v>
      </c>
      <c r="Q457" s="69">
        <f>VLOOKUP($A457,'Project List'!$A:$I,9,FALSE)</f>
        <v>2021</v>
      </c>
      <c r="S457" s="62" t="s">
        <v>4495</v>
      </c>
    </row>
    <row r="458" spans="1:19">
      <c r="A458" s="63" t="s">
        <v>2992</v>
      </c>
      <c r="B458" s="63" t="s">
        <v>2992</v>
      </c>
      <c r="C458" s="62" t="str">
        <f>VLOOKUP($A458,'Project List'!$A:$I,2,FALSE)</f>
        <v>Franklin</v>
      </c>
      <c r="D458" s="62" t="str">
        <f>VLOOKUP($A458,'Project List'!$A:$I,3,FALSE)</f>
        <v>NJ</v>
      </c>
      <c r="E458" s="62" t="str">
        <f>VLOOKUP($A458,'Project List'!$A:$I,4,FALSE)</f>
        <v>Jersey Central Power &amp; Lt Co</v>
      </c>
      <c r="F458" s="62" t="str">
        <f>VLOOKUP($A458,'Project List'!$A:$I,5,FALSE)</f>
        <v>Investor Owned</v>
      </c>
      <c r="G458" s="62" t="str">
        <f>VLOOKUP($A458,'Project List'!$A:$I,6,FALSE)</f>
        <v>World Apostolate of Fatima (Blue Army)</v>
      </c>
      <c r="H458" s="64" t="s">
        <v>4100</v>
      </c>
      <c r="I458" s="64" t="s">
        <v>4100</v>
      </c>
      <c r="J458" s="100" t="s">
        <v>4100</v>
      </c>
      <c r="K458" s="100" t="s">
        <v>4100</v>
      </c>
      <c r="L458" s="65">
        <v>0.51</v>
      </c>
      <c r="M458" s="71" t="s">
        <v>4247</v>
      </c>
      <c r="N458" s="67">
        <f>VLOOKUP($A458,'Project List'!$A:$I,7,FALSE)</f>
        <v>0.52479999999999993</v>
      </c>
      <c r="O458" s="67">
        <f>VLOOKUP($A458,'Project List'!$A:$I,8,FALSE)</f>
        <v>524.79999999999995</v>
      </c>
      <c r="P458" s="68">
        <f t="shared" si="13"/>
        <v>0.267648</v>
      </c>
      <c r="Q458" s="69">
        <f>VLOOKUP($A458,'Project List'!$A:$I,9,FALSE)</f>
        <v>2021</v>
      </c>
      <c r="S458" s="62" t="s">
        <v>4495</v>
      </c>
    </row>
    <row r="459" spans="1:19">
      <c r="A459" s="63" t="s">
        <v>3853</v>
      </c>
      <c r="B459" s="63" t="s">
        <v>4553</v>
      </c>
      <c r="C459" s="62" t="str">
        <f>VLOOKUP($A459,'Project List'!$A:$I,2,FALSE)</f>
        <v>Newark</v>
      </c>
      <c r="D459" s="62" t="str">
        <f>VLOOKUP($A459,'Project List'!$A:$I,3,FALSE)</f>
        <v>NJ</v>
      </c>
      <c r="E459" s="62" t="str">
        <f>VLOOKUP($A459,'Project List'!$A:$I,4,FALSE)</f>
        <v>Public Service Elec &amp; Gas Co</v>
      </c>
      <c r="F459" s="62" t="str">
        <f>VLOOKUP($A459,'Project List'!$A:$I,5,FALSE)</f>
        <v>Investor Owned</v>
      </c>
      <c r="G459" s="62" t="str">
        <f>VLOOKUP($A459,'Project List'!$A:$I,6,FALSE)</f>
        <v>Hartz</v>
      </c>
      <c r="H459" s="64" t="s">
        <v>4100</v>
      </c>
      <c r="I459" s="64" t="s">
        <v>4100</v>
      </c>
      <c r="J459" s="100" t="s">
        <v>4100</v>
      </c>
      <c r="K459" s="100" t="s">
        <v>4100</v>
      </c>
      <c r="L459" s="65">
        <v>0.51</v>
      </c>
      <c r="M459" s="71" t="s">
        <v>4247</v>
      </c>
      <c r="N459" s="67">
        <f>VLOOKUP($A459,'Project List'!$A:$I,7,FALSE)</f>
        <v>1.5209307692307692</v>
      </c>
      <c r="O459" s="67">
        <f>VLOOKUP($A459,'Project List'!$A:$I,8,FALSE)</f>
        <v>1520.9307692307691</v>
      </c>
      <c r="P459" s="68">
        <f t="shared" si="13"/>
        <v>0.77567469230769226</v>
      </c>
      <c r="Q459" s="69">
        <f>VLOOKUP($A459,'Project List'!$A:$I,9,FALSE)</f>
        <v>2021</v>
      </c>
      <c r="S459" s="62" t="s">
        <v>4495</v>
      </c>
    </row>
    <row r="460" spans="1:19">
      <c r="A460" s="63" t="s">
        <v>3852</v>
      </c>
      <c r="B460" s="63" t="s">
        <v>4554</v>
      </c>
      <c r="C460" s="62" t="str">
        <f>VLOOKUP($A460,'Project List'!$A:$I,2,FALSE)</f>
        <v>North Bergen</v>
      </c>
      <c r="D460" s="62" t="str">
        <f>VLOOKUP($A460,'Project List'!$A:$I,3,FALSE)</f>
        <v>NJ</v>
      </c>
      <c r="E460" s="62" t="str">
        <f>VLOOKUP($A460,'Project List'!$A:$I,4,FALSE)</f>
        <v>Public Service Elec &amp; Gas Co</v>
      </c>
      <c r="F460" s="62" t="str">
        <f>VLOOKUP($A460,'Project List'!$A:$I,5,FALSE)</f>
        <v>Investor Owned</v>
      </c>
      <c r="G460" s="62" t="str">
        <f>VLOOKUP($A460,'Project List'!$A:$I,6,FALSE)</f>
        <v>Hartz</v>
      </c>
      <c r="H460" s="64" t="s">
        <v>4100</v>
      </c>
      <c r="I460" s="64" t="s">
        <v>4100</v>
      </c>
      <c r="J460" s="100" t="s">
        <v>4100</v>
      </c>
      <c r="K460" s="100" t="s">
        <v>4100</v>
      </c>
      <c r="L460" s="65">
        <v>0.51</v>
      </c>
      <c r="M460" s="71" t="s">
        <v>4247</v>
      </c>
      <c r="N460" s="67">
        <f>VLOOKUP($A460,'Project List'!$A:$I,7,FALSE)</f>
        <v>1.5009923076923075</v>
      </c>
      <c r="O460" s="67">
        <f>VLOOKUP($A460,'Project List'!$A:$I,8,FALSE)</f>
        <v>1500.9923076923076</v>
      </c>
      <c r="P460" s="68">
        <f t="shared" si="13"/>
        <v>0.76550607692307682</v>
      </c>
      <c r="Q460" s="69">
        <f>VLOOKUP($A460,'Project List'!$A:$I,9,FALSE)</f>
        <v>2021</v>
      </c>
      <c r="S460" s="62" t="s">
        <v>4495</v>
      </c>
    </row>
    <row r="461" spans="1:19">
      <c r="A461" s="63" t="s">
        <v>2993</v>
      </c>
      <c r="B461" s="63" t="s">
        <v>2993</v>
      </c>
      <c r="C461" s="62" t="str">
        <f>VLOOKUP($A461,'Project List'!$A:$I,2,FALSE)</f>
        <v>North Bergen</v>
      </c>
      <c r="D461" s="62" t="str">
        <f>VLOOKUP($A461,'Project List'!$A:$I,3,FALSE)</f>
        <v>NJ</v>
      </c>
      <c r="E461" s="62" t="str">
        <f>VLOOKUP($A461,'Project List'!$A:$I,4,FALSE)</f>
        <v>Public Service Elec &amp; Gas Co</v>
      </c>
      <c r="F461" s="62" t="str">
        <f>VLOOKUP($A461,'Project List'!$A:$I,5,FALSE)</f>
        <v>Investor Owned</v>
      </c>
      <c r="G461" s="62" t="str">
        <f>VLOOKUP($A461,'Project List'!$A:$I,6,FALSE)</f>
        <v>Pelvil Realty LLP</v>
      </c>
      <c r="H461" s="64" t="s">
        <v>4100</v>
      </c>
      <c r="I461" s="64" t="s">
        <v>4100</v>
      </c>
      <c r="J461" s="100" t="s">
        <v>4100</v>
      </c>
      <c r="K461" s="100" t="s">
        <v>4100</v>
      </c>
      <c r="L461" s="65">
        <v>0.51</v>
      </c>
      <c r="M461" s="71" t="s">
        <v>4247</v>
      </c>
      <c r="N461" s="67">
        <f>VLOOKUP($A461,'Project List'!$A:$I,7,FALSE)</f>
        <v>1.6305230769230767</v>
      </c>
      <c r="O461" s="67">
        <f>VLOOKUP($A461,'Project List'!$A:$I,8,FALSE)</f>
        <v>1630.5230769230768</v>
      </c>
      <c r="P461" s="68">
        <f t="shared" si="13"/>
        <v>0.83156676923076911</v>
      </c>
      <c r="Q461" s="69">
        <f>VLOOKUP($A461,'Project List'!$A:$I,9,FALSE)</f>
        <v>2021</v>
      </c>
      <c r="S461" s="62" t="s">
        <v>4495</v>
      </c>
    </row>
    <row r="462" spans="1:19">
      <c r="A462" s="63" t="s">
        <v>3855</v>
      </c>
      <c r="B462" s="63" t="s">
        <v>4555</v>
      </c>
      <c r="C462" s="62" t="str">
        <f>VLOOKUP($A462,'Project List'!$A:$I,2,FALSE)</f>
        <v>Linden</v>
      </c>
      <c r="D462" s="62" t="str">
        <f>VLOOKUP($A462,'Project List'!$A:$I,3,FALSE)</f>
        <v>NJ</v>
      </c>
      <c r="E462" s="62" t="str">
        <f>VLOOKUP($A462,'Project List'!$A:$I,4,FALSE)</f>
        <v>Public Service Elec &amp; Gas Co</v>
      </c>
      <c r="F462" s="62" t="str">
        <f>VLOOKUP($A462,'Project List'!$A:$I,5,FALSE)</f>
        <v>Investor Owned</v>
      </c>
      <c r="G462" s="62" t="str">
        <f>VLOOKUP($A462,'Project List'!$A:$I,6,FALSE)</f>
        <v>Navisun</v>
      </c>
      <c r="H462" s="64" t="s">
        <v>4100</v>
      </c>
      <c r="I462" s="64" t="s">
        <v>4100</v>
      </c>
      <c r="J462" s="100" t="s">
        <v>4100</v>
      </c>
      <c r="K462" s="100" t="s">
        <v>4100</v>
      </c>
      <c r="L462" s="65">
        <v>0.51</v>
      </c>
      <c r="M462" s="71" t="s">
        <v>4247</v>
      </c>
      <c r="N462" s="67">
        <f>VLOOKUP($A462,'Project List'!$A:$I,7,FALSE)</f>
        <v>3.4615384615384612</v>
      </c>
      <c r="O462" s="67">
        <f>VLOOKUP($A462,'Project List'!$A:$I,8,FALSE)</f>
        <v>3461.5384615384614</v>
      </c>
      <c r="P462" s="68">
        <f t="shared" si="13"/>
        <v>1.7653846153846153</v>
      </c>
      <c r="Q462" s="69">
        <f>VLOOKUP($A462,'Project List'!$A:$I,9,FALSE)</f>
        <v>2021</v>
      </c>
      <c r="S462" s="62" t="s">
        <v>4495</v>
      </c>
    </row>
    <row r="463" spans="1:19">
      <c r="A463" s="63" t="s">
        <v>2994</v>
      </c>
      <c r="B463" s="63" t="s">
        <v>2994</v>
      </c>
      <c r="C463" s="62" t="str">
        <f>VLOOKUP($A463,'Project List'!$A:$I,2,FALSE)</f>
        <v>Pennsauken</v>
      </c>
      <c r="D463" s="62" t="str">
        <f>VLOOKUP($A463,'Project List'!$A:$I,3,FALSE)</f>
        <v>NJ</v>
      </c>
      <c r="E463" s="62" t="str">
        <f>VLOOKUP($A463,'Project List'!$A:$I,4,FALSE)</f>
        <v>Public Service Elec &amp; Gas Co</v>
      </c>
      <c r="F463" s="62" t="str">
        <f>VLOOKUP($A463,'Project List'!$A:$I,5,FALSE)</f>
        <v>Investor Owned</v>
      </c>
      <c r="G463" s="62" t="str">
        <f>VLOOKUP($A463,'Project List'!$A:$I,6,FALSE)</f>
        <v>Life in Christ Ministries Inc.</v>
      </c>
      <c r="H463" s="64" t="s">
        <v>4100</v>
      </c>
      <c r="I463" s="64" t="s">
        <v>4100</v>
      </c>
      <c r="J463" s="100" t="s">
        <v>4100</v>
      </c>
      <c r="K463" s="100" t="s">
        <v>4100</v>
      </c>
      <c r="L463" s="65">
        <v>0.51</v>
      </c>
      <c r="M463" s="71" t="s">
        <v>4247</v>
      </c>
      <c r="N463" s="67">
        <f>VLOOKUP($A463,'Project List'!$A:$I,7,FALSE)</f>
        <v>1.4299692307692307</v>
      </c>
      <c r="O463" s="67">
        <f>VLOOKUP($A463,'Project List'!$A:$I,8,FALSE)</f>
        <v>1429.9692307692308</v>
      </c>
      <c r="P463" s="68">
        <f t="shared" si="13"/>
        <v>0.72928430769230768</v>
      </c>
      <c r="Q463" s="69">
        <f>VLOOKUP($A463,'Project List'!$A:$I,9,FALSE)</f>
        <v>2022</v>
      </c>
      <c r="S463" s="62" t="s">
        <v>4495</v>
      </c>
    </row>
    <row r="464" spans="1:19">
      <c r="A464" s="63" t="s">
        <v>2995</v>
      </c>
      <c r="B464" s="63" t="s">
        <v>2995</v>
      </c>
      <c r="C464" s="62" t="str">
        <f>VLOOKUP($A464,'Project List'!$A:$I,2,FALSE)</f>
        <v>Deptford</v>
      </c>
      <c r="D464" s="62" t="str">
        <f>VLOOKUP($A464,'Project List'!$A:$I,3,FALSE)</f>
        <v>NJ</v>
      </c>
      <c r="E464" s="62" t="str">
        <f>VLOOKUP($A464,'Project List'!$A:$I,4,FALSE)</f>
        <v>Public Service Elec &amp; Gas Co</v>
      </c>
      <c r="F464" s="62" t="str">
        <f>VLOOKUP($A464,'Project List'!$A:$I,5,FALSE)</f>
        <v>Investor Owned</v>
      </c>
      <c r="G464" s="62" t="str">
        <f>VLOOKUP($A464,'Project List'!$A:$I,6,FALSE)</f>
        <v>AC Power 7, LLC</v>
      </c>
      <c r="H464" s="64" t="s">
        <v>4100</v>
      </c>
      <c r="I464" s="64" t="s">
        <v>4100</v>
      </c>
      <c r="J464" s="100" t="s">
        <v>4100</v>
      </c>
      <c r="K464" s="100" t="s">
        <v>4100</v>
      </c>
      <c r="L464" s="65">
        <v>0.51</v>
      </c>
      <c r="M464" s="71" t="s">
        <v>4247</v>
      </c>
      <c r="N464" s="67">
        <f>VLOOKUP($A464,'Project List'!$A:$I,7,FALSE)</f>
        <v>1.1017307692307692</v>
      </c>
      <c r="O464" s="67">
        <f>VLOOKUP($A464,'Project List'!$A:$I,8,FALSE)</f>
        <v>1101.7307692307693</v>
      </c>
      <c r="P464" s="68">
        <f t="shared" si="13"/>
        <v>0.56188269230769228</v>
      </c>
      <c r="Q464" s="69">
        <f>VLOOKUP($A464,'Project List'!$A:$I,9,FALSE)</f>
        <v>2022</v>
      </c>
      <c r="S464" s="62" t="s">
        <v>4495</v>
      </c>
    </row>
    <row r="465" spans="1:19">
      <c r="A465" s="63" t="s">
        <v>2997</v>
      </c>
      <c r="B465" s="63" t="s">
        <v>2997</v>
      </c>
      <c r="C465" s="62" t="str">
        <f>VLOOKUP($A465,'Project List'!$A:$I,2,FALSE)</f>
        <v>Edison</v>
      </c>
      <c r="D465" s="62" t="str">
        <f>VLOOKUP($A465,'Project List'!$A:$I,3,FALSE)</f>
        <v>NJ</v>
      </c>
      <c r="E465" s="62" t="str">
        <f>VLOOKUP($A465,'Project List'!$A:$I,4,FALSE)</f>
        <v>Public Service Elec &amp; Gas Co</v>
      </c>
      <c r="F465" s="62" t="str">
        <f>VLOOKUP($A465,'Project List'!$A:$I,5,FALSE)</f>
        <v>Investor Owned</v>
      </c>
      <c r="G465" s="62" t="str">
        <f>VLOOKUP($A465,'Project List'!$A:$I,6,FALSE)</f>
        <v>AC Power 8, LLC</v>
      </c>
      <c r="H465" s="64" t="s">
        <v>4100</v>
      </c>
      <c r="I465" s="64" t="s">
        <v>4100</v>
      </c>
      <c r="J465" s="100" t="s">
        <v>4100</v>
      </c>
      <c r="K465" s="100" t="s">
        <v>4100</v>
      </c>
      <c r="L465" s="65">
        <v>0.51</v>
      </c>
      <c r="M465" s="71" t="s">
        <v>4247</v>
      </c>
      <c r="N465" s="67">
        <f>VLOOKUP($A465,'Project List'!$A:$I,7,FALSE)</f>
        <v>0.63815384615384618</v>
      </c>
      <c r="O465" s="67">
        <f>VLOOKUP($A465,'Project List'!$A:$I,8,FALSE)</f>
        <v>638.15384615384619</v>
      </c>
      <c r="P465" s="68">
        <f t="shared" si="13"/>
        <v>0.32545846153846159</v>
      </c>
      <c r="Q465" s="69">
        <f>VLOOKUP($A465,'Project List'!$A:$I,9,FALSE)</f>
        <v>2022</v>
      </c>
      <c r="S465" s="62" t="s">
        <v>4495</v>
      </c>
    </row>
    <row r="466" spans="1:19">
      <c r="A466" s="63" t="s">
        <v>2998</v>
      </c>
      <c r="B466" s="63" t="s">
        <v>2998</v>
      </c>
      <c r="C466" s="62" t="str">
        <f>VLOOKUP($A466,'Project List'!$A:$I,2,FALSE)</f>
        <v>South Brunswick</v>
      </c>
      <c r="D466" s="62" t="str">
        <f>VLOOKUP($A466,'Project List'!$A:$I,3,FALSE)</f>
        <v>NJ</v>
      </c>
      <c r="E466" s="62" t="str">
        <f>VLOOKUP($A466,'Project List'!$A:$I,4,FALSE)</f>
        <v>Public Service Elec &amp; Gas Co</v>
      </c>
      <c r="F466" s="62" t="str">
        <f>VLOOKUP($A466,'Project List'!$A:$I,5,FALSE)</f>
        <v>Investor Owned</v>
      </c>
      <c r="G466" s="62" t="str">
        <f>VLOOKUP($A466,'Project List'!$A:$I,6,FALSE)</f>
        <v>Nexamp Solar, LLC</v>
      </c>
      <c r="H466" s="64" t="s">
        <v>4100</v>
      </c>
      <c r="I466" s="64" t="s">
        <v>4100</v>
      </c>
      <c r="J466" s="100" t="s">
        <v>4100</v>
      </c>
      <c r="K466" s="100" t="s">
        <v>4100</v>
      </c>
      <c r="L466" s="65">
        <v>0.51</v>
      </c>
      <c r="M466" s="71" t="s">
        <v>4247</v>
      </c>
      <c r="N466" s="67">
        <f>VLOOKUP($A466,'Project List'!$A:$I,7,FALSE)</f>
        <v>0.91467692307692305</v>
      </c>
      <c r="O466" s="67">
        <f>VLOOKUP($A466,'Project List'!$A:$I,8,FALSE)</f>
        <v>914.676923076923</v>
      </c>
      <c r="P466" s="68">
        <f t="shared" si="13"/>
        <v>0.46648523076923076</v>
      </c>
      <c r="Q466" s="69">
        <f>VLOOKUP($A466,'Project List'!$A:$I,9,FALSE)</f>
        <v>2022</v>
      </c>
      <c r="S466" s="62" t="s">
        <v>4495</v>
      </c>
    </row>
    <row r="467" spans="1:19">
      <c r="A467" s="63" t="s">
        <v>3000</v>
      </c>
      <c r="B467" s="63" t="s">
        <v>3000</v>
      </c>
      <c r="C467" s="62" t="str">
        <f>VLOOKUP($A467,'Project List'!$A:$I,2,FALSE)</f>
        <v>Manchester Twp.</v>
      </c>
      <c r="D467" s="62" t="str">
        <f>VLOOKUP($A467,'Project List'!$A:$I,3,FALSE)</f>
        <v>NJ</v>
      </c>
      <c r="E467" s="62" t="str">
        <f>VLOOKUP($A467,'Project List'!$A:$I,4,FALSE)</f>
        <v>Jersey Central Power &amp; Lt Co</v>
      </c>
      <c r="F467" s="62" t="str">
        <f>VLOOKUP($A467,'Project List'!$A:$I,5,FALSE)</f>
        <v>Investor Owned</v>
      </c>
      <c r="G467" s="62" t="str">
        <f>VLOOKUP($A467,'Project List'!$A:$I,6,FALSE)</f>
        <v>Ocean County Landfill Corp.</v>
      </c>
      <c r="H467" s="64" t="s">
        <v>4100</v>
      </c>
      <c r="I467" s="64" t="s">
        <v>4100</v>
      </c>
      <c r="J467" s="100" t="s">
        <v>4100</v>
      </c>
      <c r="K467" s="100" t="s">
        <v>4100</v>
      </c>
      <c r="L467" s="65">
        <v>0.51</v>
      </c>
      <c r="M467" s="71" t="s">
        <v>4247</v>
      </c>
      <c r="N467" s="67">
        <f>VLOOKUP($A467,'Project List'!$A:$I,7,FALSE)</f>
        <v>3.8315999999999999</v>
      </c>
      <c r="O467" s="67">
        <f>VLOOKUP($A467,'Project List'!$A:$I,8,FALSE)</f>
        <v>3831.6</v>
      </c>
      <c r="P467" s="68">
        <f t="shared" si="13"/>
        <v>1.954116</v>
      </c>
      <c r="Q467" s="69">
        <f>VLOOKUP($A467,'Project List'!$A:$I,9,FALSE)</f>
        <v>2022</v>
      </c>
      <c r="S467" s="62" t="s">
        <v>4495</v>
      </c>
    </row>
    <row r="468" spans="1:19">
      <c r="A468" s="63" t="s">
        <v>3002</v>
      </c>
      <c r="B468" s="63" t="s">
        <v>3002</v>
      </c>
      <c r="C468" s="62" t="str">
        <f>VLOOKUP($A468,'Project List'!$A:$I,2,FALSE)</f>
        <v>West Belmar</v>
      </c>
      <c r="D468" s="62" t="str">
        <f>VLOOKUP($A468,'Project List'!$A:$I,3,FALSE)</f>
        <v>NJ</v>
      </c>
      <c r="E468" s="62" t="str">
        <f>VLOOKUP($A468,'Project List'!$A:$I,4,FALSE)</f>
        <v>Jersey Central Power &amp; Lt Co</v>
      </c>
      <c r="F468" s="62" t="str">
        <f>VLOOKUP($A468,'Project List'!$A:$I,5,FALSE)</f>
        <v>Investor Owned</v>
      </c>
      <c r="G468" s="62" t="str">
        <f>VLOOKUP($A468,'Project List'!$A:$I,6,FALSE)</f>
        <v>Wall Township-Brownfield</v>
      </c>
      <c r="H468" s="64" t="s">
        <v>4100</v>
      </c>
      <c r="I468" s="64" t="s">
        <v>4100</v>
      </c>
      <c r="J468" s="100" t="s">
        <v>4100</v>
      </c>
      <c r="K468" s="100" t="s">
        <v>4100</v>
      </c>
      <c r="L468" s="65">
        <v>0.51</v>
      </c>
      <c r="M468" s="71" t="s">
        <v>4247</v>
      </c>
      <c r="N468" s="67">
        <f>VLOOKUP($A468,'Project List'!$A:$I,7,FALSE)</f>
        <v>1.6379999999999999</v>
      </c>
      <c r="O468" s="67">
        <f>VLOOKUP($A468,'Project List'!$A:$I,8,FALSE)</f>
        <v>1638</v>
      </c>
      <c r="P468" s="68">
        <f t="shared" si="13"/>
        <v>0.83538000000000001</v>
      </c>
      <c r="Q468" s="69">
        <f>VLOOKUP($A468,'Project List'!$A:$I,9,FALSE)</f>
        <v>2022</v>
      </c>
      <c r="S468" s="62" t="s">
        <v>4495</v>
      </c>
    </row>
    <row r="469" spans="1:19">
      <c r="A469" s="63" t="s">
        <v>3004</v>
      </c>
      <c r="B469" s="63" t="s">
        <v>3004</v>
      </c>
      <c r="C469" s="62" t="str">
        <f>VLOOKUP($A469,'Project List'!$A:$I,2,FALSE)</f>
        <v>Delran</v>
      </c>
      <c r="D469" s="62" t="str">
        <f>VLOOKUP($A469,'Project List'!$A:$I,3,FALSE)</f>
        <v>NJ</v>
      </c>
      <c r="E469" s="62" t="str">
        <f>VLOOKUP($A469,'Project List'!$A:$I,4,FALSE)</f>
        <v>Public Service Elec &amp; Gas Co</v>
      </c>
      <c r="F469" s="62" t="str">
        <f>VLOOKUP($A469,'Project List'!$A:$I,5,FALSE)</f>
        <v>Investor Owned</v>
      </c>
      <c r="G469" s="62" t="str">
        <f>VLOOKUP($A469,'Project List'!$A:$I,6,FALSE)</f>
        <v>601 Delran Parkway</v>
      </c>
      <c r="H469" s="64" t="s">
        <v>4100</v>
      </c>
      <c r="I469" s="64" t="s">
        <v>4100</v>
      </c>
      <c r="J469" s="100" t="s">
        <v>4100</v>
      </c>
      <c r="K469" s="100" t="s">
        <v>4100</v>
      </c>
      <c r="L469" s="65">
        <v>0.51</v>
      </c>
      <c r="M469" s="71" t="s">
        <v>4247</v>
      </c>
      <c r="N469" s="67">
        <f>VLOOKUP($A469,'Project List'!$A:$I,7,FALSE)</f>
        <v>0.50905384615384608</v>
      </c>
      <c r="O469" s="67">
        <f>VLOOKUP($A469,'Project List'!$A:$I,8,FALSE)</f>
        <v>509.05384615384611</v>
      </c>
      <c r="P469" s="68">
        <f t="shared" si="13"/>
        <v>0.25961746153846149</v>
      </c>
      <c r="Q469" s="69">
        <f>VLOOKUP($A469,'Project List'!$A:$I,9,FALSE)</f>
        <v>2022</v>
      </c>
      <c r="S469" s="62" t="s">
        <v>4495</v>
      </c>
    </row>
    <row r="470" spans="1:19">
      <c r="A470" s="63" t="s">
        <v>3883</v>
      </c>
      <c r="B470" s="63" t="s">
        <v>3883</v>
      </c>
      <c r="C470" s="62" t="str">
        <f>VLOOKUP($A470,'Project List'!$A:$I,2,FALSE)</f>
        <v>Somerset</v>
      </c>
      <c r="D470" s="62" t="str">
        <f>VLOOKUP($A470,'Project List'!$A:$I,3,FALSE)</f>
        <v>NJ</v>
      </c>
      <c r="E470" s="62" t="str">
        <f>VLOOKUP($A470,'Project List'!$A:$I,4,FALSE)</f>
        <v>Public Service Elec &amp; Gas Co</v>
      </c>
      <c r="F470" s="62" t="str">
        <f>VLOOKUP($A470,'Project List'!$A:$I,5,FALSE)</f>
        <v>Investor Owned</v>
      </c>
      <c r="G470" s="62" t="str">
        <f>VLOOKUP($A470,'Project List'!$A:$I,6,FALSE)</f>
        <v>Altus Power, Inc.</v>
      </c>
      <c r="H470" s="64" t="s">
        <v>4100</v>
      </c>
      <c r="I470" s="64" t="s">
        <v>4100</v>
      </c>
      <c r="J470" s="100" t="s">
        <v>4100</v>
      </c>
      <c r="K470" s="100" t="s">
        <v>4100</v>
      </c>
      <c r="L470" s="65">
        <v>0.51</v>
      </c>
      <c r="M470" s="71" t="s">
        <v>4247</v>
      </c>
      <c r="N470" s="67">
        <f>VLOOKUP($A470,'Project List'!$A:$I,7,FALSE)</f>
        <v>2.2596615384615384</v>
      </c>
      <c r="O470" s="67">
        <f>VLOOKUP($A470,'Project List'!$A:$I,8,FALSE)</f>
        <v>2259.6615384615384</v>
      </c>
      <c r="P470" s="68">
        <f t="shared" si="13"/>
        <v>1.1524273846153845</v>
      </c>
      <c r="Q470" s="69">
        <f>VLOOKUP($A470,'Project List'!$A:$I,9,FALSE)</f>
        <v>2023</v>
      </c>
      <c r="S470" s="62" t="s">
        <v>4495</v>
      </c>
    </row>
    <row r="471" spans="1:19">
      <c r="A471" s="63" t="s">
        <v>3006</v>
      </c>
      <c r="B471" s="63" t="s">
        <v>3006</v>
      </c>
      <c r="C471" s="62" t="str">
        <f>VLOOKUP($A471,'Project List'!$A:$I,2,FALSE)</f>
        <v>Dayton</v>
      </c>
      <c r="D471" s="62" t="str">
        <f>VLOOKUP($A471,'Project List'!$A:$I,3,FALSE)</f>
        <v>NJ</v>
      </c>
      <c r="E471" s="62" t="str">
        <f>VLOOKUP($A471,'Project List'!$A:$I,4,FALSE)</f>
        <v>Public Service Elec &amp; Gas Co</v>
      </c>
      <c r="F471" s="62" t="str">
        <f>VLOOKUP($A471,'Project List'!$A:$I,5,FALSE)</f>
        <v>Investor Owned</v>
      </c>
      <c r="G471" s="62" t="str">
        <f>VLOOKUP($A471,'Project List'!$A:$I,6,FALSE)</f>
        <v>Alisha and Aryan Realty LLC</v>
      </c>
      <c r="H471" s="64" t="s">
        <v>4100</v>
      </c>
      <c r="I471" s="64" t="s">
        <v>4100</v>
      </c>
      <c r="J471" s="100" t="s">
        <v>4100</v>
      </c>
      <c r="K471" s="100" t="s">
        <v>4100</v>
      </c>
      <c r="L471" s="65">
        <v>0.51</v>
      </c>
      <c r="M471" s="71" t="s">
        <v>4247</v>
      </c>
      <c r="N471" s="67">
        <f>VLOOKUP($A471,'Project List'!$A:$I,7,FALSE)</f>
        <v>0.53646923076923081</v>
      </c>
      <c r="O471" s="67">
        <f>VLOOKUP($A471,'Project List'!$A:$I,8,FALSE)</f>
        <v>536.46923076923076</v>
      </c>
      <c r="P471" s="68">
        <f t="shared" si="13"/>
        <v>0.27359930769230772</v>
      </c>
      <c r="Q471" s="69">
        <f>VLOOKUP($A471,'Project List'!$A:$I,9,FALSE)</f>
        <v>2023</v>
      </c>
      <c r="S471" s="62" t="s">
        <v>4495</v>
      </c>
    </row>
    <row r="472" spans="1:19">
      <c r="A472" s="63" t="s">
        <v>3008</v>
      </c>
      <c r="B472" s="63" t="s">
        <v>3008</v>
      </c>
      <c r="C472" s="62" t="str">
        <f>VLOOKUP($A472,'Project List'!$A:$I,2,FALSE)</f>
        <v>North Brunswick</v>
      </c>
      <c r="D472" s="62" t="str">
        <f>VLOOKUP($A472,'Project List'!$A:$I,3,FALSE)</f>
        <v>NJ</v>
      </c>
      <c r="E472" s="62" t="str">
        <f>VLOOKUP($A472,'Project List'!$A:$I,4,FALSE)</f>
        <v>Public Service Elec &amp; Gas Co</v>
      </c>
      <c r="F472" s="62" t="str">
        <f>VLOOKUP($A472,'Project List'!$A:$I,5,FALSE)</f>
        <v>Investor Owned</v>
      </c>
      <c r="G472" s="62" t="str">
        <f>VLOOKUP($A472,'Project List'!$A:$I,6,FALSE)</f>
        <v>1112 CR NB LLC</v>
      </c>
      <c r="H472" s="64" t="s">
        <v>4100</v>
      </c>
      <c r="I472" s="64" t="s">
        <v>4100</v>
      </c>
      <c r="J472" s="100" t="s">
        <v>4100</v>
      </c>
      <c r="K472" s="100" t="s">
        <v>4100</v>
      </c>
      <c r="L472" s="65">
        <v>0.51</v>
      </c>
      <c r="M472" s="71" t="s">
        <v>4247</v>
      </c>
      <c r="N472" s="67">
        <f>VLOOKUP($A472,'Project List'!$A:$I,7,FALSE)</f>
        <v>0.53522307692307691</v>
      </c>
      <c r="O472" s="67">
        <f>VLOOKUP($A472,'Project List'!$A:$I,8,FALSE)</f>
        <v>535.22307692307686</v>
      </c>
      <c r="P472" s="68">
        <f t="shared" si="13"/>
        <v>0.2729637692307692</v>
      </c>
      <c r="Q472" s="69">
        <f>VLOOKUP($A472,'Project List'!$A:$I,9,FALSE)</f>
        <v>2023</v>
      </c>
      <c r="S472" s="62" t="s">
        <v>4495</v>
      </c>
    </row>
    <row r="473" spans="1:19">
      <c r="A473" s="63" t="s">
        <v>3010</v>
      </c>
      <c r="B473" s="63" t="s">
        <v>3010</v>
      </c>
      <c r="C473" s="62" t="str">
        <f>VLOOKUP($A473,'Project List'!$A:$I,2,FALSE)</f>
        <v>North Brunswick</v>
      </c>
      <c r="D473" s="62" t="str">
        <f>VLOOKUP($A473,'Project List'!$A:$I,3,FALSE)</f>
        <v>NJ</v>
      </c>
      <c r="E473" s="62" t="str">
        <f>VLOOKUP($A473,'Project List'!$A:$I,4,FALSE)</f>
        <v>Public Service Elec &amp; Gas Co</v>
      </c>
      <c r="F473" s="62" t="str">
        <f>VLOOKUP($A473,'Project List'!$A:$I,5,FALSE)</f>
        <v>Investor Owned</v>
      </c>
      <c r="G473" s="62" t="str">
        <f>VLOOKUP($A473,'Project List'!$A:$I,6,FALSE)</f>
        <v>1101 CR NB LLC</v>
      </c>
      <c r="H473" s="64" t="s">
        <v>4100</v>
      </c>
      <c r="I473" s="64" t="s">
        <v>4100</v>
      </c>
      <c r="J473" s="100" t="s">
        <v>4100</v>
      </c>
      <c r="K473" s="100" t="s">
        <v>4100</v>
      </c>
      <c r="L473" s="65">
        <v>0.51</v>
      </c>
      <c r="M473" s="71" t="s">
        <v>4247</v>
      </c>
      <c r="N473" s="67">
        <f>VLOOKUP($A473,'Project List'!$A:$I,7,FALSE)</f>
        <v>0.85361538461538466</v>
      </c>
      <c r="O473" s="67">
        <f>VLOOKUP($A473,'Project List'!$A:$I,8,FALSE)</f>
        <v>853.61538461538464</v>
      </c>
      <c r="P473" s="68">
        <f t="shared" si="13"/>
        <v>0.43534384615384619</v>
      </c>
      <c r="Q473" s="69">
        <f>VLOOKUP($A473,'Project List'!$A:$I,9,FALSE)</f>
        <v>2023</v>
      </c>
      <c r="S473" s="62" t="s">
        <v>4495</v>
      </c>
    </row>
    <row r="474" spans="1:19">
      <c r="A474" s="63" t="s">
        <v>3904</v>
      </c>
      <c r="B474" s="63" t="s">
        <v>3904</v>
      </c>
      <c r="C474" s="62" t="str">
        <f>VLOOKUP($A474,'Project List'!$A:$I,2,FALSE)</f>
        <v>Hamilton Township</v>
      </c>
      <c r="D474" s="62" t="str">
        <f>VLOOKUP($A474,'Project List'!$A:$I,3,FALSE)</f>
        <v>NJ</v>
      </c>
      <c r="E474" s="62" t="str">
        <f>VLOOKUP($A474,'Project List'!$A:$I,4,FALSE)</f>
        <v>Public Service Elec &amp; Gas Co</v>
      </c>
      <c r="F474" s="62" t="str">
        <f>VLOOKUP($A474,'Project List'!$A:$I,5,FALSE)</f>
        <v>Investor Owned</v>
      </c>
      <c r="G474" s="62" t="str">
        <f>VLOOKUP($A474,'Project List'!$A:$I,6,FALSE)</f>
        <v>Bromley Community Solar, LLC</v>
      </c>
      <c r="H474" s="64" t="s">
        <v>4100</v>
      </c>
      <c r="I474" s="64" t="s">
        <v>4100</v>
      </c>
      <c r="J474" s="100" t="s">
        <v>4100</v>
      </c>
      <c r="K474" s="100" t="s">
        <v>4100</v>
      </c>
      <c r="L474" s="65">
        <v>0.51</v>
      </c>
      <c r="M474" s="71" t="s">
        <v>4247</v>
      </c>
      <c r="N474" s="67">
        <f>VLOOKUP($A474,'Project List'!$A:$I,7,FALSE)</f>
        <v>0.16209230769230767</v>
      </c>
      <c r="O474" s="67">
        <f>VLOOKUP($A474,'Project List'!$A:$I,8,FALSE)</f>
        <v>162.09230769230768</v>
      </c>
      <c r="P474" s="68">
        <f t="shared" si="13"/>
        <v>8.2667076923076913E-2</v>
      </c>
      <c r="Q474" s="69">
        <f>VLOOKUP($A474,'Project List'!$A:$I,9,FALSE)</f>
        <v>2023</v>
      </c>
      <c r="S474" s="62" t="s">
        <v>4495</v>
      </c>
    </row>
    <row r="475" spans="1:19">
      <c r="A475" s="63" t="s">
        <v>3940</v>
      </c>
      <c r="B475" s="63" t="s">
        <v>3940</v>
      </c>
      <c r="C475" s="62" t="str">
        <f>VLOOKUP($A475,'Project List'!$A:$I,2,FALSE)</f>
        <v>Hamilton Township</v>
      </c>
      <c r="D475" s="62" t="str">
        <f>VLOOKUP($A475,'Project List'!$A:$I,3,FALSE)</f>
        <v>NJ</v>
      </c>
      <c r="E475" s="62" t="str">
        <f>VLOOKUP($A475,'Project List'!$A:$I,4,FALSE)</f>
        <v>Public Service Elec &amp; Gas Co</v>
      </c>
      <c r="F475" s="62" t="str">
        <f>VLOOKUP($A475,'Project List'!$A:$I,5,FALSE)</f>
        <v>Investor Owned</v>
      </c>
      <c r="G475" s="62" t="str">
        <f>VLOOKUP($A475,'Project List'!$A:$I,6,FALSE)</f>
        <v>Bromley Community Solar, LLC</v>
      </c>
      <c r="H475" s="64" t="s">
        <v>4100</v>
      </c>
      <c r="I475" s="64" t="s">
        <v>4100</v>
      </c>
      <c r="J475" s="100" t="s">
        <v>4100</v>
      </c>
      <c r="K475" s="100" t="s">
        <v>4100</v>
      </c>
      <c r="L475" s="65">
        <v>0.51</v>
      </c>
      <c r="M475" s="71" t="s">
        <v>4247</v>
      </c>
      <c r="N475" s="67">
        <f>VLOOKUP($A475,'Project List'!$A:$I,7,FALSE)</f>
        <v>0.75913846153846143</v>
      </c>
      <c r="O475" s="67">
        <f>VLOOKUP($A475,'Project List'!$A:$I,8,FALSE)</f>
        <v>759.13846153846146</v>
      </c>
      <c r="P475" s="68">
        <f t="shared" si="13"/>
        <v>0.38716061538461533</v>
      </c>
      <c r="Q475" s="69">
        <f>VLOOKUP($A475,'Project List'!$A:$I,9,FALSE)</f>
        <v>2023</v>
      </c>
      <c r="S475" s="62" t="s">
        <v>4495</v>
      </c>
    </row>
    <row r="476" spans="1:19">
      <c r="A476" s="63" t="s">
        <v>3011</v>
      </c>
      <c r="B476" s="63" t="s">
        <v>3011</v>
      </c>
      <c r="C476" s="62" t="str">
        <f>VLOOKUP($A476,'Project List'!$A:$I,2,FALSE)</f>
        <v>Neptune</v>
      </c>
      <c r="D476" s="62" t="str">
        <f>VLOOKUP($A476,'Project List'!$A:$I,3,FALSE)</f>
        <v>NJ</v>
      </c>
      <c r="E476" s="62" t="str">
        <f>VLOOKUP($A476,'Project List'!$A:$I,4,FALSE)</f>
        <v>Jersey Central Power &amp; Lt Co</v>
      </c>
      <c r="F476" s="62" t="str">
        <f>VLOOKUP($A476,'Project List'!$A:$I,5,FALSE)</f>
        <v>Investor Owned</v>
      </c>
      <c r="G476" s="62" t="str">
        <f>VLOOKUP($A476,'Project List'!$A:$I,6,FALSE)</f>
        <v>Extra Space Properties Eighty Four, LLC</v>
      </c>
      <c r="H476" s="64" t="s">
        <v>4100</v>
      </c>
      <c r="I476" s="64" t="s">
        <v>4100</v>
      </c>
      <c r="J476" s="100" t="s">
        <v>4100</v>
      </c>
      <c r="K476" s="100" t="s">
        <v>4100</v>
      </c>
      <c r="L476" s="65">
        <v>0.51</v>
      </c>
      <c r="M476" s="71" t="s">
        <v>4247</v>
      </c>
      <c r="N476" s="67">
        <f>VLOOKUP($A476,'Project List'!$A:$I,7,FALSE)</f>
        <v>0.41372307692307692</v>
      </c>
      <c r="O476" s="67">
        <f>VLOOKUP($A476,'Project List'!$A:$I,8,FALSE)</f>
        <v>413.72307692307692</v>
      </c>
      <c r="P476" s="68">
        <f t="shared" si="13"/>
        <v>0.21099876923076924</v>
      </c>
      <c r="Q476" s="69">
        <f>VLOOKUP($A476,'Project List'!$A:$I,9,FALSE)</f>
        <v>2023</v>
      </c>
      <c r="S476" s="62" t="s">
        <v>4495</v>
      </c>
    </row>
    <row r="477" spans="1:19">
      <c r="A477" s="63" t="s">
        <v>3905</v>
      </c>
      <c r="B477" s="63" t="s">
        <v>3905</v>
      </c>
      <c r="C477" s="62" t="str">
        <f>VLOOKUP($A477,'Project List'!$A:$I,2,FALSE)</f>
        <v>Hamilton Township</v>
      </c>
      <c r="D477" s="62" t="str">
        <f>VLOOKUP($A477,'Project List'!$A:$I,3,FALSE)</f>
        <v>NJ</v>
      </c>
      <c r="E477" s="62" t="str">
        <f>VLOOKUP($A477,'Project List'!$A:$I,4,FALSE)</f>
        <v>Public Service Elec &amp; Gas Co</v>
      </c>
      <c r="F477" s="62" t="str">
        <f>VLOOKUP($A477,'Project List'!$A:$I,5,FALSE)</f>
        <v>Investor Owned</v>
      </c>
      <c r="G477" s="62" t="str">
        <f>VLOOKUP($A477,'Project List'!$A:$I,6,FALSE)</f>
        <v>Bromley Community Solar LLC</v>
      </c>
      <c r="H477" s="64" t="s">
        <v>4100</v>
      </c>
      <c r="I477" s="64" t="s">
        <v>4100</v>
      </c>
      <c r="J477" s="100" t="s">
        <v>4100</v>
      </c>
      <c r="K477" s="100" t="s">
        <v>4100</v>
      </c>
      <c r="L477" s="65">
        <v>0.51</v>
      </c>
      <c r="M477" s="71" t="s">
        <v>4247</v>
      </c>
      <c r="N477" s="67">
        <f>VLOOKUP($A477,'Project List'!$A:$I,7,FALSE)</f>
        <v>0.68400000000000005</v>
      </c>
      <c r="O477" s="67">
        <f>VLOOKUP($A477,'Project List'!$A:$I,8,FALSE)</f>
        <v>684</v>
      </c>
      <c r="P477" s="68">
        <f t="shared" si="13"/>
        <v>0.34884000000000004</v>
      </c>
      <c r="Q477" s="69">
        <f>VLOOKUP($A477,'Project List'!$A:$I,9,FALSE)</f>
        <v>2023</v>
      </c>
      <c r="S477" s="62" t="s">
        <v>4495</v>
      </c>
    </row>
    <row r="478" spans="1:19">
      <c r="A478" s="63" t="s">
        <v>3956</v>
      </c>
      <c r="B478" s="63" t="s">
        <v>3956</v>
      </c>
      <c r="C478" s="62" t="str">
        <f>VLOOKUP($A478,'Project List'!$A:$I,2,FALSE)</f>
        <v>Somerset</v>
      </c>
      <c r="D478" s="62" t="str">
        <f>VLOOKUP($A478,'Project List'!$A:$I,3,FALSE)</f>
        <v>NJ</v>
      </c>
      <c r="E478" s="62" t="str">
        <f>VLOOKUP($A478,'Project List'!$A:$I,4,FALSE)</f>
        <v>Public Service Elec &amp; Gas Co</v>
      </c>
      <c r="F478" s="62" t="str">
        <f>VLOOKUP($A478,'Project List'!$A:$I,5,FALSE)</f>
        <v>Investor Owned</v>
      </c>
      <c r="G478" s="62" t="str">
        <f>VLOOKUP($A478,'Project List'!$A:$I,6,FALSE)</f>
        <v>Brenner, Stephen &amp; Anna</v>
      </c>
      <c r="H478" s="64" t="s">
        <v>4100</v>
      </c>
      <c r="I478" s="64" t="s">
        <v>4100</v>
      </c>
      <c r="J478" s="100" t="s">
        <v>4100</v>
      </c>
      <c r="K478" s="100" t="s">
        <v>4100</v>
      </c>
      <c r="L478" s="65">
        <v>0.51</v>
      </c>
      <c r="M478" s="71" t="s">
        <v>4247</v>
      </c>
      <c r="N478" s="67">
        <f>VLOOKUP($A478,'Project List'!$A:$I,7,FALSE)</f>
        <v>0.53059999999999996</v>
      </c>
      <c r="O478" s="67">
        <f>VLOOKUP($A478,'Project List'!$A:$I,8,FALSE)</f>
        <v>530.59999999999991</v>
      </c>
      <c r="P478" s="68">
        <f t="shared" si="13"/>
        <v>0.27060599999999996</v>
      </c>
      <c r="Q478" s="69">
        <f>VLOOKUP($A478,'Project List'!$A:$I,9,FALSE)</f>
        <v>2023</v>
      </c>
      <c r="S478" s="62" t="s">
        <v>4495</v>
      </c>
    </row>
    <row r="479" spans="1:19">
      <c r="A479" s="63" t="s">
        <v>3895</v>
      </c>
      <c r="B479" s="63" t="s">
        <v>3895</v>
      </c>
      <c r="C479" s="62" t="str">
        <f>VLOOKUP($A479,'Project List'!$A:$I,2,FALSE)</f>
        <v>Piscataway</v>
      </c>
      <c r="D479" s="62" t="str">
        <f>VLOOKUP($A479,'Project List'!$A:$I,3,FALSE)</f>
        <v>NJ</v>
      </c>
      <c r="E479" s="62" t="str">
        <f>VLOOKUP($A479,'Project List'!$A:$I,4,FALSE)</f>
        <v>Public Service Elec &amp; Gas Co</v>
      </c>
      <c r="F479" s="62" t="str">
        <f>VLOOKUP($A479,'Project List'!$A:$I,5,FALSE)</f>
        <v>Investor Owned</v>
      </c>
      <c r="G479" s="62" t="str">
        <f>VLOOKUP($A479,'Project List'!$A:$I,6,FALSE)</f>
        <v>2 Corporate Place Realty LLC</v>
      </c>
      <c r="H479" s="64" t="s">
        <v>4100</v>
      </c>
      <c r="I479" s="64" t="s">
        <v>4100</v>
      </c>
      <c r="J479" s="100" t="s">
        <v>4100</v>
      </c>
      <c r="K479" s="100" t="s">
        <v>4100</v>
      </c>
      <c r="L479" s="65">
        <v>0.51</v>
      </c>
      <c r="M479" s="71" t="s">
        <v>4247</v>
      </c>
      <c r="N479" s="67">
        <f>VLOOKUP($A479,'Project List'!$A:$I,7,FALSE)</f>
        <v>1.3436538461538461</v>
      </c>
      <c r="O479" s="67">
        <f>VLOOKUP($A479,'Project List'!$A:$I,8,FALSE)</f>
        <v>1343.6538461538462</v>
      </c>
      <c r="P479" s="68">
        <f t="shared" si="13"/>
        <v>0.68526346153846152</v>
      </c>
      <c r="Q479" s="69">
        <f>VLOOKUP($A479,'Project List'!$A:$I,9,FALSE)</f>
        <v>2023</v>
      </c>
      <c r="S479" s="62" t="s">
        <v>4495</v>
      </c>
    </row>
    <row r="480" spans="1:19">
      <c r="A480" s="63" t="s">
        <v>3931</v>
      </c>
      <c r="B480" s="63" t="s">
        <v>3931</v>
      </c>
      <c r="C480" s="62" t="str">
        <f>VLOOKUP($A480,'Project List'!$A:$I,2,FALSE)</f>
        <v>Clifton</v>
      </c>
      <c r="D480" s="62" t="str">
        <f>VLOOKUP($A480,'Project List'!$A:$I,3,FALSE)</f>
        <v>NJ</v>
      </c>
      <c r="E480" s="62" t="str">
        <f>VLOOKUP($A480,'Project List'!$A:$I,4,FALSE)</f>
        <v>Public Service Elec &amp; Gas Co</v>
      </c>
      <c r="F480" s="62" t="str">
        <f>VLOOKUP($A480,'Project List'!$A:$I,5,FALSE)</f>
        <v>Investor Owned</v>
      </c>
      <c r="G480" s="62" t="str">
        <f>VLOOKUP($A480,'Project List'!$A:$I,6,FALSE)</f>
        <v>Cubesmart LP</v>
      </c>
      <c r="H480" s="64" t="s">
        <v>4100</v>
      </c>
      <c r="I480" s="64" t="s">
        <v>4100</v>
      </c>
      <c r="J480" s="100" t="s">
        <v>4100</v>
      </c>
      <c r="K480" s="100" t="s">
        <v>4100</v>
      </c>
      <c r="L480" s="65">
        <v>0.51</v>
      </c>
      <c r="M480" s="71" t="s">
        <v>4247</v>
      </c>
      <c r="N480" s="67">
        <f>VLOOKUP($A480,'Project List'!$A:$I,7,FALSE)</f>
        <v>0.20965384615384616</v>
      </c>
      <c r="O480" s="67">
        <f>VLOOKUP($A480,'Project List'!$A:$I,8,FALSE)</f>
        <v>209.65384615384616</v>
      </c>
      <c r="P480" s="68">
        <f t="shared" si="13"/>
        <v>0.10692346153846155</v>
      </c>
      <c r="Q480" s="69">
        <f>VLOOKUP($A480,'Project List'!$A:$I,9,FALSE)</f>
        <v>2023</v>
      </c>
      <c r="S480" s="62" t="s">
        <v>4495</v>
      </c>
    </row>
    <row r="481" spans="1:19">
      <c r="A481" s="63" t="s">
        <v>3918</v>
      </c>
      <c r="B481" s="63" t="s">
        <v>3918</v>
      </c>
      <c r="C481" s="62" t="str">
        <f>VLOOKUP($A481,'Project List'!$A:$I,2,FALSE)</f>
        <v>Linden</v>
      </c>
      <c r="D481" s="62" t="str">
        <f>VLOOKUP($A481,'Project List'!$A:$I,3,FALSE)</f>
        <v>NJ</v>
      </c>
      <c r="E481" s="62" t="str">
        <f>VLOOKUP($A481,'Project List'!$A:$I,4,FALSE)</f>
        <v>Public Service Elec &amp; Gas Co</v>
      </c>
      <c r="F481" s="62" t="str">
        <f>VLOOKUP($A481,'Project List'!$A:$I,5,FALSE)</f>
        <v>Investor Owned</v>
      </c>
      <c r="G481" s="62" t="str">
        <f>VLOOKUP($A481,'Project List'!$A:$I,6,FALSE)</f>
        <v>Cubesmart LP</v>
      </c>
      <c r="H481" s="64" t="s">
        <v>4100</v>
      </c>
      <c r="I481" s="64" t="s">
        <v>4100</v>
      </c>
      <c r="J481" s="100" t="s">
        <v>4100</v>
      </c>
      <c r="K481" s="100" t="s">
        <v>4100</v>
      </c>
      <c r="L481" s="65">
        <v>0.51</v>
      </c>
      <c r="M481" s="71" t="s">
        <v>4247</v>
      </c>
      <c r="N481" s="67">
        <f>VLOOKUP($A481,'Project List'!$A:$I,7,FALSE)</f>
        <v>0.67822307692307693</v>
      </c>
      <c r="O481" s="67">
        <f>VLOOKUP($A481,'Project List'!$A:$I,8,FALSE)</f>
        <v>678.22307692307697</v>
      </c>
      <c r="P481" s="68">
        <f t="shared" si="13"/>
        <v>0.34589376923076925</v>
      </c>
      <c r="Q481" s="69">
        <f>VLOOKUP($A481,'Project List'!$A:$I,9,FALSE)</f>
        <v>2023</v>
      </c>
      <c r="S481" s="62" t="s">
        <v>4495</v>
      </c>
    </row>
    <row r="482" spans="1:19">
      <c r="A482" s="63" t="s">
        <v>3903</v>
      </c>
      <c r="B482" s="63" t="s">
        <v>3903</v>
      </c>
      <c r="C482" s="62" t="str">
        <f>VLOOKUP($A482,'Project List'!$A:$I,2,FALSE)</f>
        <v>Lakewood</v>
      </c>
      <c r="D482" s="62" t="str">
        <f>VLOOKUP($A482,'Project List'!$A:$I,3,FALSE)</f>
        <v>NJ</v>
      </c>
      <c r="E482" s="62" t="str">
        <f>VLOOKUP($A482,'Project List'!$A:$I,4,FALSE)</f>
        <v>Jersey Central Power &amp; Lt Co</v>
      </c>
      <c r="F482" s="62" t="str">
        <f>VLOOKUP($A482,'Project List'!$A:$I,5,FALSE)</f>
        <v>Investor Owned</v>
      </c>
      <c r="G482" s="62" t="str">
        <f>VLOOKUP($A482,'Project List'!$A:$I,6,FALSE)</f>
        <v>1695 Oak Street LLC</v>
      </c>
      <c r="H482" s="64" t="s">
        <v>4100</v>
      </c>
      <c r="I482" s="64" t="s">
        <v>4100</v>
      </c>
      <c r="J482" s="100" t="s">
        <v>4100</v>
      </c>
      <c r="K482" s="100" t="s">
        <v>4100</v>
      </c>
      <c r="L482" s="65">
        <v>0.51</v>
      </c>
      <c r="M482" s="71" t="s">
        <v>4247</v>
      </c>
      <c r="N482" s="67">
        <f>VLOOKUP($A482,'Project List'!$A:$I,7,FALSE)</f>
        <v>0.4126538461538462</v>
      </c>
      <c r="O482" s="67">
        <f>VLOOKUP($A482,'Project List'!$A:$I,8,FALSE)</f>
        <v>412.65384615384619</v>
      </c>
      <c r="P482" s="68">
        <f t="shared" si="13"/>
        <v>0.21045346153846156</v>
      </c>
      <c r="Q482" s="69">
        <f>VLOOKUP($A482,'Project List'!$A:$I,9,FALSE)</f>
        <v>2023</v>
      </c>
      <c r="S482" s="62" t="s">
        <v>4495</v>
      </c>
    </row>
    <row r="483" spans="1:19">
      <c r="A483" s="63" t="s">
        <v>3928</v>
      </c>
      <c r="B483" s="63" t="s">
        <v>3928</v>
      </c>
      <c r="C483" s="62" t="str">
        <f>VLOOKUP($A483,'Project List'!$A:$I,2,FALSE)</f>
        <v>Whippany</v>
      </c>
      <c r="D483" s="62" t="str">
        <f>VLOOKUP($A483,'Project List'!$A:$I,3,FALSE)</f>
        <v>NJ</v>
      </c>
      <c r="E483" s="62" t="str">
        <f>VLOOKUP($A483,'Project List'!$A:$I,4,FALSE)</f>
        <v>Jersey Central Power &amp; Lt Co</v>
      </c>
      <c r="F483" s="62" t="str">
        <f>VLOOKUP($A483,'Project List'!$A:$I,5,FALSE)</f>
        <v>Investor Owned</v>
      </c>
      <c r="G483" s="62" t="str">
        <f>VLOOKUP($A483,'Project List'!$A:$I,6,FALSE)</f>
        <v>Cubesmart LP</v>
      </c>
      <c r="H483" s="64" t="s">
        <v>4100</v>
      </c>
      <c r="I483" s="64" t="s">
        <v>4100</v>
      </c>
      <c r="J483" s="100" t="s">
        <v>4100</v>
      </c>
      <c r="K483" s="100" t="s">
        <v>4100</v>
      </c>
      <c r="L483" s="65">
        <v>0.51</v>
      </c>
      <c r="M483" s="71" t="s">
        <v>4247</v>
      </c>
      <c r="N483" s="67">
        <f>VLOOKUP($A483,'Project List'!$A:$I,7,FALSE)</f>
        <v>0.36761538461538457</v>
      </c>
      <c r="O483" s="67">
        <f>VLOOKUP($A483,'Project List'!$A:$I,8,FALSE)</f>
        <v>367.61538461538458</v>
      </c>
      <c r="P483" s="68">
        <f t="shared" si="13"/>
        <v>0.18748384615384614</v>
      </c>
      <c r="Q483" s="69">
        <f>VLOOKUP($A483,'Project List'!$A:$I,9,FALSE)</f>
        <v>2023</v>
      </c>
      <c r="S483" s="62" t="s">
        <v>4495</v>
      </c>
    </row>
    <row r="484" spans="1:19">
      <c r="A484" s="63" t="s">
        <v>3929</v>
      </c>
      <c r="B484" s="63" t="s">
        <v>3929</v>
      </c>
      <c r="C484" s="62" t="str">
        <f>VLOOKUP($A484,'Project List'!$A:$I,2,FALSE)</f>
        <v>Lakewood</v>
      </c>
      <c r="D484" s="62" t="str">
        <f>VLOOKUP($A484,'Project List'!$A:$I,3,FALSE)</f>
        <v>NJ</v>
      </c>
      <c r="E484" s="62" t="str">
        <f>VLOOKUP($A484,'Project List'!$A:$I,4,FALSE)</f>
        <v>Jersey Central Power &amp; Lt Co</v>
      </c>
      <c r="F484" s="62" t="str">
        <f>VLOOKUP($A484,'Project List'!$A:$I,5,FALSE)</f>
        <v>Investor Owned</v>
      </c>
      <c r="G484" s="62" t="str">
        <f>VLOOKUP($A484,'Project List'!$A:$I,6,FALSE)</f>
        <v>900 Towbin Ave LLC/Sudler Mgmt Co.</v>
      </c>
      <c r="H484" s="64" t="s">
        <v>4100</v>
      </c>
      <c r="I484" s="64" t="s">
        <v>4100</v>
      </c>
      <c r="J484" s="100" t="s">
        <v>4100</v>
      </c>
      <c r="K484" s="100" t="s">
        <v>4100</v>
      </c>
      <c r="L484" s="65">
        <v>0.51</v>
      </c>
      <c r="M484" s="71" t="s">
        <v>4247</v>
      </c>
      <c r="N484" s="67">
        <f>VLOOKUP($A484,'Project List'!$A:$I,7,FALSE)</f>
        <v>0.75775384615384622</v>
      </c>
      <c r="O484" s="67">
        <f>VLOOKUP($A484,'Project List'!$A:$I,8,FALSE)</f>
        <v>757.75384615384621</v>
      </c>
      <c r="P484" s="68">
        <f t="shared" si="13"/>
        <v>0.38645446153846158</v>
      </c>
      <c r="Q484" s="69">
        <f>VLOOKUP($A484,'Project List'!$A:$I,9,FALSE)</f>
        <v>2023</v>
      </c>
      <c r="S484" s="62" t="s">
        <v>4495</v>
      </c>
    </row>
    <row r="485" spans="1:19">
      <c r="A485" s="63" t="s">
        <v>3936</v>
      </c>
      <c r="B485" s="63" t="s">
        <v>3936</v>
      </c>
      <c r="C485" s="62" t="str">
        <f>VLOOKUP($A485,'Project List'!$A:$I,2,FALSE)</f>
        <v>Lakewood</v>
      </c>
      <c r="D485" s="62" t="str">
        <f>VLOOKUP($A485,'Project List'!$A:$I,3,FALSE)</f>
        <v>NJ</v>
      </c>
      <c r="E485" s="62" t="str">
        <f>VLOOKUP($A485,'Project List'!$A:$I,4,FALSE)</f>
        <v>Jersey Central Power &amp; Lt Co</v>
      </c>
      <c r="F485" s="62" t="str">
        <f>VLOOKUP($A485,'Project List'!$A:$I,5,FALSE)</f>
        <v>Investor Owned</v>
      </c>
      <c r="G485" s="62" t="str">
        <f>VLOOKUP($A485,'Project List'!$A:$I,6,FALSE)</f>
        <v>1100 Towbin Ave LLC / Sudler Manage Co.</v>
      </c>
      <c r="H485" s="64" t="s">
        <v>4100</v>
      </c>
      <c r="I485" s="64" t="s">
        <v>4100</v>
      </c>
      <c r="J485" s="100" t="s">
        <v>4100</v>
      </c>
      <c r="K485" s="100" t="s">
        <v>4100</v>
      </c>
      <c r="L485" s="65">
        <v>0.51</v>
      </c>
      <c r="M485" s="71" t="s">
        <v>4247</v>
      </c>
      <c r="N485" s="67">
        <f>VLOOKUP($A485,'Project List'!$A:$I,7,FALSE)</f>
        <v>0.54880000000000007</v>
      </c>
      <c r="O485" s="67">
        <f>VLOOKUP($A485,'Project List'!$A:$I,8,FALSE)</f>
        <v>548.80000000000007</v>
      </c>
      <c r="P485" s="68">
        <f t="shared" si="13"/>
        <v>0.27988800000000003</v>
      </c>
      <c r="Q485" s="69">
        <f>VLOOKUP($A485,'Project List'!$A:$I,9,FALSE)</f>
        <v>2023</v>
      </c>
      <c r="S485" s="62" t="s">
        <v>4495</v>
      </c>
    </row>
    <row r="486" spans="1:19">
      <c r="A486" s="63" t="s">
        <v>3937</v>
      </c>
      <c r="B486" s="63" t="s">
        <v>3937</v>
      </c>
      <c r="C486" s="62" t="str">
        <f>VLOOKUP($A486,'Project List'!$A:$I,2,FALSE)</f>
        <v>Toms River</v>
      </c>
      <c r="D486" s="62" t="str">
        <f>VLOOKUP($A486,'Project List'!$A:$I,3,FALSE)</f>
        <v>NJ</v>
      </c>
      <c r="E486" s="62" t="str">
        <f>VLOOKUP($A486,'Project List'!$A:$I,4,FALSE)</f>
        <v>Jersey Central Power &amp; Lt Co</v>
      </c>
      <c r="F486" s="62" t="str">
        <f>VLOOKUP($A486,'Project List'!$A:$I,5,FALSE)</f>
        <v>Investor Owned</v>
      </c>
      <c r="G486" s="62" t="str">
        <f>VLOOKUP($A486,'Project List'!$A:$I,6,FALSE)</f>
        <v>Extra Space Properties Seventy One, LLC</v>
      </c>
      <c r="H486" s="64" t="s">
        <v>4100</v>
      </c>
      <c r="I486" s="64" t="s">
        <v>4100</v>
      </c>
      <c r="J486" s="100" t="s">
        <v>4100</v>
      </c>
      <c r="K486" s="100" t="s">
        <v>4100</v>
      </c>
      <c r="L486" s="65">
        <v>0.51</v>
      </c>
      <c r="M486" s="71" t="s">
        <v>4247</v>
      </c>
      <c r="N486" s="67">
        <f>VLOOKUP($A486,'Project List'!$A:$I,7,FALSE)</f>
        <v>0.33210000000000001</v>
      </c>
      <c r="O486" s="67">
        <f>VLOOKUP($A486,'Project List'!$A:$I,8,FALSE)</f>
        <v>332.1</v>
      </c>
      <c r="P486" s="68">
        <f t="shared" si="13"/>
        <v>0.16937099999999999</v>
      </c>
      <c r="Q486" s="69">
        <f>VLOOKUP($A486,'Project List'!$A:$I,9,FALSE)</f>
        <v>2023</v>
      </c>
      <c r="S486" s="62" t="s">
        <v>4495</v>
      </c>
    </row>
    <row r="487" spans="1:19">
      <c r="A487" s="63" t="s">
        <v>3957</v>
      </c>
      <c r="B487" s="63" t="s">
        <v>3957</v>
      </c>
      <c r="C487" s="62" t="str">
        <f>VLOOKUP($A487,'Project List'!$A:$I,2,FALSE)</f>
        <v>Lakewood</v>
      </c>
      <c r="D487" s="62" t="str">
        <f>VLOOKUP($A487,'Project List'!$A:$I,3,FALSE)</f>
        <v>NJ</v>
      </c>
      <c r="E487" s="62" t="str">
        <f>VLOOKUP($A487,'Project List'!$A:$I,4,FALSE)</f>
        <v>Jersey Central Power &amp; Lt Co</v>
      </c>
      <c r="F487" s="62" t="str">
        <f>VLOOKUP($A487,'Project List'!$A:$I,5,FALSE)</f>
        <v>Investor Owned</v>
      </c>
      <c r="G487" s="62" t="str">
        <f>VLOOKUP($A487,'Project List'!$A:$I,6,FALSE)</f>
        <v>1705 Oak Street LLC</v>
      </c>
      <c r="H487" s="64" t="s">
        <v>4100</v>
      </c>
      <c r="I487" s="64" t="s">
        <v>4100</v>
      </c>
      <c r="J487" s="100" t="s">
        <v>4100</v>
      </c>
      <c r="K487" s="100" t="s">
        <v>4100</v>
      </c>
      <c r="L487" s="65">
        <v>0.51</v>
      </c>
      <c r="M487" s="71" t="s">
        <v>4247</v>
      </c>
      <c r="N487" s="67">
        <f>VLOOKUP($A487,'Project List'!$A:$I,7,FALSE)</f>
        <v>0.39655384615384609</v>
      </c>
      <c r="O487" s="67">
        <f>VLOOKUP($A487,'Project List'!$A:$I,8,FALSE)</f>
        <v>396.55384615384611</v>
      </c>
      <c r="P487" s="68">
        <f t="shared" si="13"/>
        <v>0.20224246153846151</v>
      </c>
      <c r="Q487" s="69">
        <f>VLOOKUP($A487,'Project List'!$A:$I,9,FALSE)</f>
        <v>2023</v>
      </c>
      <c r="S487" s="62" t="s">
        <v>4495</v>
      </c>
    </row>
    <row r="488" spans="1:19">
      <c r="A488" s="63" t="s">
        <v>3927</v>
      </c>
      <c r="B488" s="63" t="s">
        <v>3927</v>
      </c>
      <c r="C488" s="62" t="str">
        <f>VLOOKUP($A488,'Project List'!$A:$I,2,FALSE)</f>
        <v>Union</v>
      </c>
      <c r="D488" s="62" t="str">
        <f>VLOOKUP($A488,'Project List'!$A:$I,3,FALSE)</f>
        <v>NJ</v>
      </c>
      <c r="E488" s="62" t="str">
        <f>VLOOKUP($A488,'Project List'!$A:$I,4,FALSE)</f>
        <v>Public Service Elec &amp; Gas Co</v>
      </c>
      <c r="F488" s="62" t="str">
        <f>VLOOKUP($A488,'Project List'!$A:$I,5,FALSE)</f>
        <v>Investor Owned</v>
      </c>
      <c r="G488" s="62" t="str">
        <f>VLOOKUP($A488,'Project List'!$A:$I,6,FALSE)</f>
        <v>H Schultz &amp; Sons Inc.</v>
      </c>
      <c r="H488" s="64" t="s">
        <v>4100</v>
      </c>
      <c r="I488" s="64" t="s">
        <v>4100</v>
      </c>
      <c r="J488" s="100" t="s">
        <v>4100</v>
      </c>
      <c r="K488" s="100" t="s">
        <v>4100</v>
      </c>
      <c r="L488" s="65">
        <v>0.51</v>
      </c>
      <c r="M488" s="71" t="s">
        <v>4247</v>
      </c>
      <c r="N488" s="67">
        <f>VLOOKUP($A488,'Project List'!$A:$I,7,FALSE)</f>
        <v>1.3152000000000001</v>
      </c>
      <c r="O488" s="67">
        <f>VLOOKUP($A488,'Project List'!$A:$I,8,FALSE)</f>
        <v>1315.2</v>
      </c>
      <c r="P488" s="68">
        <f t="shared" si="13"/>
        <v>0.67075200000000013</v>
      </c>
      <c r="Q488" s="69">
        <f>VLOOKUP($A488,'Project List'!$A:$I,9,FALSE)</f>
        <v>2023</v>
      </c>
      <c r="S488" s="62" t="s">
        <v>4495</v>
      </c>
    </row>
    <row r="489" spans="1:19">
      <c r="A489" s="63" t="s">
        <v>3907</v>
      </c>
      <c r="B489" s="63" t="s">
        <v>3907</v>
      </c>
      <c r="C489" s="62" t="str">
        <f>VLOOKUP($A489,'Project List'!$A:$I,2,FALSE)</f>
        <v>Secaucus</v>
      </c>
      <c r="D489" s="62" t="str">
        <f>VLOOKUP($A489,'Project List'!$A:$I,3,FALSE)</f>
        <v>NJ</v>
      </c>
      <c r="E489" s="62" t="str">
        <f>VLOOKUP($A489,'Project List'!$A:$I,4,FALSE)</f>
        <v>Public Service Elec &amp; Gas Co</v>
      </c>
      <c r="F489" s="62" t="str">
        <f>VLOOKUP($A489,'Project List'!$A:$I,5,FALSE)</f>
        <v>Investor Owned</v>
      </c>
      <c r="G489" s="62" t="str">
        <f>VLOOKUP($A489,'Project List'!$A:$I,6,FALSE)</f>
        <v>501 and 601 Penhorn Ave, LLC</v>
      </c>
      <c r="H489" s="64" t="s">
        <v>4100</v>
      </c>
      <c r="I489" s="64" t="s">
        <v>4100</v>
      </c>
      <c r="J489" s="100" t="s">
        <v>4100</v>
      </c>
      <c r="K489" s="100" t="s">
        <v>4100</v>
      </c>
      <c r="L489" s="65">
        <v>0.51</v>
      </c>
      <c r="M489" s="71" t="s">
        <v>4247</v>
      </c>
      <c r="N489" s="67">
        <f>VLOOKUP($A489,'Project List'!$A:$I,7,FALSE)</f>
        <v>0.20125384615384614</v>
      </c>
      <c r="O489" s="67">
        <f>VLOOKUP($A489,'Project List'!$A:$I,8,FALSE)</f>
        <v>201.25384615384615</v>
      </c>
      <c r="P489" s="68">
        <f t="shared" si="13"/>
        <v>0.10263946153846154</v>
      </c>
      <c r="Q489" s="69">
        <f>VLOOKUP($A489,'Project List'!$A:$I,9,FALSE)</f>
        <v>2023</v>
      </c>
      <c r="S489" s="62" t="s">
        <v>4495</v>
      </c>
    </row>
    <row r="490" spans="1:19">
      <c r="A490" s="63" t="s">
        <v>3922</v>
      </c>
      <c r="B490" s="63" t="s">
        <v>3922</v>
      </c>
      <c r="C490" s="62" t="str">
        <f>VLOOKUP($A490,'Project List'!$A:$I,2,FALSE)</f>
        <v>Secaucus</v>
      </c>
      <c r="D490" s="62" t="str">
        <f>VLOOKUP($A490,'Project List'!$A:$I,3,FALSE)</f>
        <v>NJ</v>
      </c>
      <c r="E490" s="62" t="str">
        <f>VLOOKUP($A490,'Project List'!$A:$I,4,FALSE)</f>
        <v>Public Service Elec &amp; Gas Co</v>
      </c>
      <c r="F490" s="62" t="str">
        <f>VLOOKUP($A490,'Project List'!$A:$I,5,FALSE)</f>
        <v>Investor Owned</v>
      </c>
      <c r="G490" s="62" t="str">
        <f>VLOOKUP($A490,'Project List'!$A:$I,6,FALSE)</f>
        <v>301 Penhorn Ave.LLC</v>
      </c>
      <c r="H490" s="64" t="s">
        <v>4100</v>
      </c>
      <c r="I490" s="64" t="s">
        <v>4100</v>
      </c>
      <c r="J490" s="100" t="s">
        <v>4100</v>
      </c>
      <c r="K490" s="100" t="s">
        <v>4100</v>
      </c>
      <c r="L490" s="65">
        <v>0.51</v>
      </c>
      <c r="M490" s="71" t="s">
        <v>4247</v>
      </c>
      <c r="N490" s="67">
        <f>VLOOKUP($A490,'Project List'!$A:$I,7,FALSE)</f>
        <v>0.37291538461538459</v>
      </c>
      <c r="O490" s="67">
        <f>VLOOKUP($A490,'Project List'!$A:$I,8,FALSE)</f>
        <v>372.9153846153846</v>
      </c>
      <c r="P490" s="68">
        <f t="shared" si="13"/>
        <v>0.19018684615384615</v>
      </c>
      <c r="Q490" s="69">
        <f>VLOOKUP($A490,'Project List'!$A:$I,9,FALSE)</f>
        <v>2023</v>
      </c>
      <c r="S490" s="62" t="s">
        <v>4495</v>
      </c>
    </row>
    <row r="491" spans="1:19">
      <c r="A491" s="63" t="s">
        <v>3955</v>
      </c>
      <c r="B491" s="63" t="s">
        <v>3955</v>
      </c>
      <c r="C491" s="62" t="str">
        <f>VLOOKUP($A491,'Project List'!$A:$I,2,FALSE)</f>
        <v>Secaucus</v>
      </c>
      <c r="D491" s="62" t="str">
        <f>VLOOKUP($A491,'Project List'!$A:$I,3,FALSE)</f>
        <v>NJ</v>
      </c>
      <c r="E491" s="62" t="str">
        <f>VLOOKUP($A491,'Project List'!$A:$I,4,FALSE)</f>
        <v>Public Service Elec &amp; Gas Co</v>
      </c>
      <c r="F491" s="62" t="str">
        <f>VLOOKUP($A491,'Project List'!$A:$I,5,FALSE)</f>
        <v>Investor Owned</v>
      </c>
      <c r="G491" s="62" t="str">
        <f>VLOOKUP($A491,'Project List'!$A:$I,6,FALSE)</f>
        <v>501 and 601 Penhorn Ave, LLC</v>
      </c>
      <c r="H491" s="64" t="s">
        <v>4100</v>
      </c>
      <c r="I491" s="64" t="s">
        <v>4100</v>
      </c>
      <c r="J491" s="100" t="s">
        <v>4100</v>
      </c>
      <c r="K491" s="100" t="s">
        <v>4100</v>
      </c>
      <c r="L491" s="65">
        <v>0.51</v>
      </c>
      <c r="M491" s="71" t="s">
        <v>4247</v>
      </c>
      <c r="N491" s="67">
        <f>VLOOKUP($A491,'Project List'!$A:$I,7,FALSE)</f>
        <v>0.49347692307692309</v>
      </c>
      <c r="O491" s="67">
        <f>VLOOKUP($A491,'Project List'!$A:$I,8,FALSE)</f>
        <v>493.47692307692307</v>
      </c>
      <c r="P491" s="68">
        <f t="shared" si="13"/>
        <v>0.25167323076923076</v>
      </c>
      <c r="Q491" s="69">
        <f>VLOOKUP($A491,'Project List'!$A:$I,9,FALSE)</f>
        <v>2023</v>
      </c>
      <c r="S491" s="62" t="s">
        <v>4495</v>
      </c>
    </row>
    <row r="492" spans="1:19">
      <c r="A492" s="63" t="s">
        <v>3894</v>
      </c>
      <c r="B492" s="63" t="s">
        <v>3894</v>
      </c>
      <c r="C492" s="62" t="str">
        <f>VLOOKUP($A492,'Project List'!$A:$I,2,FALSE)</f>
        <v>Avenel</v>
      </c>
      <c r="D492" s="62" t="str">
        <f>VLOOKUP($A492,'Project List'!$A:$I,3,FALSE)</f>
        <v>NJ</v>
      </c>
      <c r="E492" s="62" t="str">
        <f>VLOOKUP($A492,'Project List'!$A:$I,4,FALSE)</f>
        <v>Public Service Elec &amp; Gas Co</v>
      </c>
      <c r="F492" s="62" t="str">
        <f>VLOOKUP($A492,'Project List'!$A:$I,5,FALSE)</f>
        <v>Investor Owned</v>
      </c>
      <c r="G492" s="62" t="str">
        <f>VLOOKUP($A492,'Project List'!$A:$I,6,FALSE)</f>
        <v>18 Engelhard Ave LLC</v>
      </c>
      <c r="H492" s="64" t="s">
        <v>4100</v>
      </c>
      <c r="I492" s="64" t="s">
        <v>4100</v>
      </c>
      <c r="J492" s="100" t="s">
        <v>4100</v>
      </c>
      <c r="K492" s="100" t="s">
        <v>4100</v>
      </c>
      <c r="L492" s="65">
        <v>0.51</v>
      </c>
      <c r="M492" s="71" t="s">
        <v>4247</v>
      </c>
      <c r="N492" s="67">
        <f>VLOOKUP($A492,'Project List'!$A:$I,7,FALSE)</f>
        <v>0.85070769230769239</v>
      </c>
      <c r="O492" s="67">
        <f>VLOOKUP($A492,'Project List'!$A:$I,8,FALSE)</f>
        <v>850.70769230769235</v>
      </c>
      <c r="P492" s="68">
        <f t="shared" si="13"/>
        <v>0.43386092307692314</v>
      </c>
      <c r="Q492" s="69">
        <f>VLOOKUP($A492,'Project List'!$A:$I,9,FALSE)</f>
        <v>2023</v>
      </c>
      <c r="S492" s="62" t="s">
        <v>4495</v>
      </c>
    </row>
    <row r="493" spans="1:19">
      <c r="A493" s="63" t="s">
        <v>3935</v>
      </c>
      <c r="B493" s="63" t="s">
        <v>3935</v>
      </c>
      <c r="C493" s="62" t="str">
        <f>VLOOKUP($A493,'Project List'!$A:$I,2,FALSE)</f>
        <v>Lakewood</v>
      </c>
      <c r="D493" s="62" t="str">
        <f>VLOOKUP($A493,'Project List'!$A:$I,3,FALSE)</f>
        <v>NJ</v>
      </c>
      <c r="E493" s="62" t="str">
        <f>VLOOKUP($A493,'Project List'!$A:$I,4,FALSE)</f>
        <v>Jersey Central Power &amp; Lt Co</v>
      </c>
      <c r="F493" s="62" t="str">
        <f>VLOOKUP($A493,'Project List'!$A:$I,5,FALSE)</f>
        <v>Investor Owned</v>
      </c>
      <c r="G493" s="62" t="str">
        <f>VLOOKUP($A493,'Project List'!$A:$I,6,FALSE)</f>
        <v>1001 New Hampshire Ave LLC</v>
      </c>
      <c r="H493" s="64" t="s">
        <v>4100</v>
      </c>
      <c r="I493" s="64" t="s">
        <v>4100</v>
      </c>
      <c r="J493" s="100" t="s">
        <v>4100</v>
      </c>
      <c r="K493" s="100" t="s">
        <v>4100</v>
      </c>
      <c r="L493" s="65">
        <v>0.51</v>
      </c>
      <c r="M493" s="71" t="s">
        <v>4247</v>
      </c>
      <c r="N493" s="67">
        <f>VLOOKUP($A493,'Project List'!$A:$I,7,FALSE)</f>
        <v>1.1838461538461538</v>
      </c>
      <c r="O493" s="67">
        <f>VLOOKUP($A493,'Project List'!$A:$I,8,FALSE)</f>
        <v>1183.8461538461538</v>
      </c>
      <c r="P493" s="68">
        <f t="shared" si="13"/>
        <v>0.60376153846153846</v>
      </c>
      <c r="Q493" s="69">
        <f>VLOOKUP($A493,'Project List'!$A:$I,9,FALSE)</f>
        <v>2023</v>
      </c>
      <c r="S493" s="62" t="s">
        <v>4495</v>
      </c>
    </row>
    <row r="494" spans="1:19">
      <c r="A494" s="63" t="s">
        <v>3893</v>
      </c>
      <c r="B494" s="63" t="s">
        <v>3893</v>
      </c>
      <c r="C494" s="62" t="str">
        <f>VLOOKUP($A494,'Project List'!$A:$I,2,FALSE)</f>
        <v>Southampton</v>
      </c>
      <c r="D494" s="62" t="str">
        <f>VLOOKUP($A494,'Project List'!$A:$I,3,FALSE)</f>
        <v>NJ</v>
      </c>
      <c r="E494" s="62" t="str">
        <f>VLOOKUP($A494,'Project List'!$A:$I,4,FALSE)</f>
        <v>Jersey Central Power &amp; Lt Co</v>
      </c>
      <c r="F494" s="62" t="str">
        <f>VLOOKUP($A494,'Project List'!$A:$I,5,FALSE)</f>
        <v>Investor Owned</v>
      </c>
      <c r="G494" s="62" t="str">
        <f>VLOOKUP($A494,'Project List'!$A:$I,6,FALSE)</f>
        <v>BEMS Southampton Solar Farm, LLC</v>
      </c>
      <c r="H494" s="64" t="s">
        <v>4100</v>
      </c>
      <c r="I494" s="64" t="s">
        <v>4100</v>
      </c>
      <c r="J494" s="100" t="s">
        <v>4100</v>
      </c>
      <c r="K494" s="100" t="s">
        <v>4100</v>
      </c>
      <c r="L494" s="65">
        <v>0.51</v>
      </c>
      <c r="M494" s="71" t="s">
        <v>4247</v>
      </c>
      <c r="N494" s="67">
        <f>VLOOKUP($A494,'Project List'!$A:$I,7,FALSE)</f>
        <v>3.8426923076923076</v>
      </c>
      <c r="O494" s="67">
        <f>VLOOKUP($A494,'Project List'!$A:$I,8,FALSE)</f>
        <v>3842.6923076923076</v>
      </c>
      <c r="P494" s="68">
        <f t="shared" si="13"/>
        <v>1.959773076923077</v>
      </c>
      <c r="Q494" s="69">
        <f>VLOOKUP($A494,'Project List'!$A:$I,9,FALSE)</f>
        <v>2023</v>
      </c>
      <c r="S494" s="62" t="s">
        <v>4495</v>
      </c>
    </row>
    <row r="495" spans="1:19">
      <c r="A495" s="63" t="s">
        <v>3916</v>
      </c>
      <c r="B495" s="63" t="s">
        <v>3916</v>
      </c>
      <c r="C495" s="62" t="str">
        <f>VLOOKUP($A495,'Project List'!$A:$I,2,FALSE)</f>
        <v>Lakewood</v>
      </c>
      <c r="D495" s="62" t="str">
        <f>VLOOKUP($A495,'Project List'!$A:$I,3,FALSE)</f>
        <v>NJ</v>
      </c>
      <c r="E495" s="62" t="str">
        <f>VLOOKUP($A495,'Project List'!$A:$I,4,FALSE)</f>
        <v>Jersey Central Power &amp; Lt Co</v>
      </c>
      <c r="F495" s="62" t="str">
        <f>VLOOKUP($A495,'Project List'!$A:$I,5,FALSE)</f>
        <v>Investor Owned</v>
      </c>
      <c r="G495" s="62" t="str">
        <f>VLOOKUP($A495,'Project List'!$A:$I,6,FALSE)</f>
        <v>1205 Paco Way LLC</v>
      </c>
      <c r="H495" s="64" t="s">
        <v>4100</v>
      </c>
      <c r="I495" s="64" t="s">
        <v>4100</v>
      </c>
      <c r="J495" s="100" t="s">
        <v>4100</v>
      </c>
      <c r="K495" s="100" t="s">
        <v>4100</v>
      </c>
      <c r="L495" s="65">
        <v>0.51</v>
      </c>
      <c r="M495" s="71" t="s">
        <v>4247</v>
      </c>
      <c r="N495" s="67">
        <f>VLOOKUP($A495,'Project List'!$A:$I,7,FALSE)</f>
        <v>0.62837692307692306</v>
      </c>
      <c r="O495" s="67">
        <f>VLOOKUP($A495,'Project List'!$A:$I,8,FALSE)</f>
        <v>628.37692307692305</v>
      </c>
      <c r="P495" s="68">
        <f t="shared" si="13"/>
        <v>0.32047223076923076</v>
      </c>
      <c r="Q495" s="69">
        <f>VLOOKUP($A495,'Project List'!$A:$I,9,FALSE)</f>
        <v>2023</v>
      </c>
      <c r="S495" s="62" t="s">
        <v>4495</v>
      </c>
    </row>
    <row r="496" spans="1:19">
      <c r="A496" s="63" t="s">
        <v>3917</v>
      </c>
      <c r="B496" s="63" t="s">
        <v>3917</v>
      </c>
      <c r="C496" s="62" t="str">
        <f>VLOOKUP($A496,'Project List'!$A:$I,2,FALSE)</f>
        <v>Iselin</v>
      </c>
      <c r="D496" s="62" t="str">
        <f>VLOOKUP($A496,'Project List'!$A:$I,3,FALSE)</f>
        <v>NJ</v>
      </c>
      <c r="E496" s="62" t="str">
        <f>VLOOKUP($A496,'Project List'!$A:$I,4,FALSE)</f>
        <v>Public Service Elec &amp; Gas Co</v>
      </c>
      <c r="F496" s="62" t="str">
        <f>VLOOKUP($A496,'Project List'!$A:$I,5,FALSE)</f>
        <v>Investor Owned</v>
      </c>
      <c r="G496" s="62" t="str">
        <f>VLOOKUP($A496,'Project List'!$A:$I,6,FALSE)</f>
        <v>Extra Space Properties Eighty Four, LLC</v>
      </c>
      <c r="H496" s="64" t="s">
        <v>4100</v>
      </c>
      <c r="I496" s="64" t="s">
        <v>4100</v>
      </c>
      <c r="J496" s="100" t="s">
        <v>4100</v>
      </c>
      <c r="K496" s="100" t="s">
        <v>4100</v>
      </c>
      <c r="L496" s="65">
        <v>0.51</v>
      </c>
      <c r="M496" s="71" t="s">
        <v>4247</v>
      </c>
      <c r="N496" s="67">
        <f>VLOOKUP($A496,'Project List'!$A:$I,7,FALSE)</f>
        <v>0.33425384615384612</v>
      </c>
      <c r="O496" s="67">
        <f>VLOOKUP($A496,'Project List'!$A:$I,8,FALSE)</f>
        <v>334.2538461538461</v>
      </c>
      <c r="P496" s="68">
        <f t="shared" si="13"/>
        <v>0.17046946153846151</v>
      </c>
      <c r="Q496" s="69">
        <f>VLOOKUP($A496,'Project List'!$A:$I,9,FALSE)</f>
        <v>2023</v>
      </c>
      <c r="S496" s="62" t="s">
        <v>4495</v>
      </c>
    </row>
    <row r="497" spans="1:19">
      <c r="A497" s="63" t="s">
        <v>3887</v>
      </c>
      <c r="B497" s="63" t="s">
        <v>3887</v>
      </c>
      <c r="C497" s="62" t="str">
        <f>VLOOKUP($A497,'Project List'!$A:$I,2,FALSE)</f>
        <v>Toms River</v>
      </c>
      <c r="D497" s="62" t="str">
        <f>VLOOKUP($A497,'Project List'!$A:$I,3,FALSE)</f>
        <v>NJ</v>
      </c>
      <c r="E497" s="62" t="str">
        <f>VLOOKUP($A497,'Project List'!$A:$I,4,FALSE)</f>
        <v>Jersey Central Power &amp; Lt Co</v>
      </c>
      <c r="F497" s="62" t="str">
        <f>VLOOKUP($A497,'Project List'!$A:$I,5,FALSE)</f>
        <v>Investor Owned</v>
      </c>
      <c r="G497" s="62" t="str">
        <f>VLOOKUP($A497,'Project List'!$A:$I,6,FALSE)</f>
        <v>Toms River Net Meter Solar LLC</v>
      </c>
      <c r="H497" s="64" t="s">
        <v>4100</v>
      </c>
      <c r="I497" s="64" t="s">
        <v>4100</v>
      </c>
      <c r="J497" s="100" t="s">
        <v>4100</v>
      </c>
      <c r="K497" s="100" t="s">
        <v>4100</v>
      </c>
      <c r="L497" s="65">
        <v>0.51</v>
      </c>
      <c r="M497" s="71" t="s">
        <v>4247</v>
      </c>
      <c r="N497" s="67">
        <f>VLOOKUP($A497,'Project List'!$A:$I,7,FALSE)</f>
        <v>3.8339999999999996</v>
      </c>
      <c r="O497" s="67">
        <f>VLOOKUP($A497,'Project List'!$A:$I,8,FALSE)</f>
        <v>3833.9999999999995</v>
      </c>
      <c r="P497" s="68">
        <f t="shared" si="13"/>
        <v>1.9553399999999999</v>
      </c>
      <c r="Q497" s="69">
        <f>VLOOKUP($A497,'Project List'!$A:$I,9,FALSE)</f>
        <v>2023</v>
      </c>
      <c r="S497" s="62" t="s">
        <v>4495</v>
      </c>
    </row>
    <row r="498" spans="1:19">
      <c r="A498" s="63" t="s">
        <v>3889</v>
      </c>
      <c r="B498" s="63" t="s">
        <v>3889</v>
      </c>
      <c r="C498" s="62" t="str">
        <f>VLOOKUP($A498,'Project List'!$A:$I,2,FALSE)</f>
        <v>Secaucus</v>
      </c>
      <c r="D498" s="62" t="str">
        <f>VLOOKUP($A498,'Project List'!$A:$I,3,FALSE)</f>
        <v>NJ</v>
      </c>
      <c r="E498" s="62" t="str">
        <f>VLOOKUP($A498,'Project List'!$A:$I,4,FALSE)</f>
        <v>Public Service Elec &amp; Gas Co</v>
      </c>
      <c r="F498" s="62" t="str">
        <f>VLOOKUP($A498,'Project List'!$A:$I,5,FALSE)</f>
        <v>Investor Owned</v>
      </c>
      <c r="G498" s="62" t="str">
        <f>VLOOKUP($A498,'Project List'!$A:$I,6,FALSE)</f>
        <v>USPA Secaucus Road, LLC</v>
      </c>
      <c r="H498" s="64" t="s">
        <v>4100</v>
      </c>
      <c r="I498" s="64" t="s">
        <v>4100</v>
      </c>
      <c r="J498" s="100" t="s">
        <v>4100</v>
      </c>
      <c r="K498" s="100" t="s">
        <v>4100</v>
      </c>
      <c r="L498" s="65">
        <v>0.51</v>
      </c>
      <c r="M498" s="71" t="s">
        <v>4247</v>
      </c>
      <c r="N498" s="67">
        <f>VLOOKUP($A498,'Project List'!$A:$I,7,FALSE)</f>
        <v>0.42766153846153848</v>
      </c>
      <c r="O498" s="67">
        <f>VLOOKUP($A498,'Project List'!$A:$I,8,FALSE)</f>
        <v>427.6615384615385</v>
      </c>
      <c r="P498" s="68">
        <f t="shared" si="13"/>
        <v>0.21810738461538462</v>
      </c>
      <c r="Q498" s="69">
        <f>VLOOKUP($A498,'Project List'!$A:$I,9,FALSE)</f>
        <v>2023</v>
      </c>
      <c r="S498" s="62" t="s">
        <v>4495</v>
      </c>
    </row>
    <row r="499" spans="1:19">
      <c r="A499" s="63" t="s">
        <v>3910</v>
      </c>
      <c r="B499" s="63" t="s">
        <v>3910</v>
      </c>
      <c r="C499" s="62" t="str">
        <f>VLOOKUP($A499,'Project List'!$A:$I,2,FALSE)</f>
        <v>Dayton</v>
      </c>
      <c r="D499" s="62" t="str">
        <f>VLOOKUP($A499,'Project List'!$A:$I,3,FALSE)</f>
        <v>NJ</v>
      </c>
      <c r="E499" s="62" t="str">
        <f>VLOOKUP($A499,'Project List'!$A:$I,4,FALSE)</f>
        <v>Public Service Elec &amp; Gas Co</v>
      </c>
      <c r="F499" s="62" t="str">
        <f>VLOOKUP($A499,'Project List'!$A:$I,5,FALSE)</f>
        <v>Investor Owned</v>
      </c>
      <c r="G499" s="62" t="str">
        <f>VLOOKUP($A499,'Project List'!$A:$I,6,FALSE)</f>
        <v>Hart 11 Corn Road, LLC</v>
      </c>
      <c r="H499" s="64" t="s">
        <v>4100</v>
      </c>
      <c r="I499" s="64" t="s">
        <v>4100</v>
      </c>
      <c r="J499" s="100" t="s">
        <v>4100</v>
      </c>
      <c r="K499" s="100" t="s">
        <v>4100</v>
      </c>
      <c r="L499" s="65">
        <v>0.51</v>
      </c>
      <c r="M499" s="71" t="s">
        <v>4247</v>
      </c>
      <c r="N499" s="67">
        <f>VLOOKUP($A499,'Project List'!$A:$I,7,FALSE)</f>
        <v>2.9527615384615382</v>
      </c>
      <c r="O499" s="67">
        <f>VLOOKUP($A499,'Project List'!$A:$I,8,FALSE)</f>
        <v>2952.7615384615383</v>
      </c>
      <c r="P499" s="68">
        <f t="shared" si="13"/>
        <v>1.5059083846153845</v>
      </c>
      <c r="Q499" s="69">
        <f>VLOOKUP($A499,'Project List'!$A:$I,9,FALSE)</f>
        <v>2023</v>
      </c>
      <c r="S499" s="62" t="s">
        <v>4495</v>
      </c>
    </row>
    <row r="500" spans="1:19">
      <c r="A500" s="63" t="s">
        <v>3886</v>
      </c>
      <c r="B500" s="63" t="s">
        <v>3886</v>
      </c>
      <c r="C500" s="62" t="str">
        <f>VLOOKUP($A500,'Project List'!$A:$I,2,FALSE)</f>
        <v>Mount Laurel</v>
      </c>
      <c r="D500" s="62" t="str">
        <f>VLOOKUP($A500,'Project List'!$A:$I,3,FALSE)</f>
        <v>NJ</v>
      </c>
      <c r="E500" s="62" t="str">
        <f>VLOOKUP($A500,'Project List'!$A:$I,4,FALSE)</f>
        <v>Public Service Elec &amp; Gas Co</v>
      </c>
      <c r="F500" s="62" t="str">
        <f>VLOOKUP($A500,'Project List'!$A:$I,5,FALSE)</f>
        <v>Investor Owned</v>
      </c>
      <c r="G500" s="62" t="str">
        <f>VLOOKUP($A500,'Project List'!$A:$I,6,FALSE)</f>
        <v>116 Gaither Drive Owner LLC</v>
      </c>
      <c r="H500" s="64" t="s">
        <v>4100</v>
      </c>
      <c r="I500" s="64" t="s">
        <v>4100</v>
      </c>
      <c r="J500" s="100" t="s">
        <v>4100</v>
      </c>
      <c r="K500" s="100" t="s">
        <v>4100</v>
      </c>
      <c r="L500" s="65">
        <v>0.51</v>
      </c>
      <c r="M500" s="71" t="s">
        <v>4247</v>
      </c>
      <c r="N500" s="67">
        <f>VLOOKUP($A500,'Project List'!$A:$I,7,FALSE)</f>
        <v>0.83741538461538467</v>
      </c>
      <c r="O500" s="67">
        <f>VLOOKUP($A500,'Project List'!$A:$I,8,FALSE)</f>
        <v>837.41538461538471</v>
      </c>
      <c r="P500" s="68">
        <f t="shared" si="13"/>
        <v>0.4270818461538462</v>
      </c>
      <c r="Q500" s="69">
        <f>VLOOKUP($A500,'Project List'!$A:$I,9,FALSE)</f>
        <v>2023</v>
      </c>
      <c r="S500" s="62" t="s">
        <v>4495</v>
      </c>
    </row>
    <row r="501" spans="1:19">
      <c r="A501" s="63" t="s">
        <v>3912</v>
      </c>
      <c r="B501" s="63" t="s">
        <v>3912</v>
      </c>
      <c r="C501" s="62" t="str">
        <f>VLOOKUP($A501,'Project List'!$A:$I,2,FALSE)</f>
        <v>Lumberton</v>
      </c>
      <c r="D501" s="62" t="str">
        <f>VLOOKUP($A501,'Project List'!$A:$I,3,FALSE)</f>
        <v>NJ</v>
      </c>
      <c r="E501" s="62" t="str">
        <f>VLOOKUP($A501,'Project List'!$A:$I,4,FALSE)</f>
        <v>Public Service Elec &amp; Gas Co</v>
      </c>
      <c r="F501" s="62" t="str">
        <f>VLOOKUP($A501,'Project List'!$A:$I,5,FALSE)</f>
        <v>Investor Owned</v>
      </c>
      <c r="G501" s="62" t="str">
        <f>VLOOKUP($A501,'Project List'!$A:$I,6,FALSE)</f>
        <v>Cubesmart LP</v>
      </c>
      <c r="H501" s="64" t="s">
        <v>4100</v>
      </c>
      <c r="I501" s="64" t="s">
        <v>4100</v>
      </c>
      <c r="J501" s="100" t="s">
        <v>4100</v>
      </c>
      <c r="K501" s="100" t="s">
        <v>4100</v>
      </c>
      <c r="L501" s="65">
        <v>0.51</v>
      </c>
      <c r="M501" s="71" t="s">
        <v>4247</v>
      </c>
      <c r="N501" s="67">
        <f>VLOOKUP($A501,'Project List'!$A:$I,7,FALSE)</f>
        <v>0.93799999999999994</v>
      </c>
      <c r="O501" s="67">
        <f>VLOOKUP($A501,'Project List'!$A:$I,8,FALSE)</f>
        <v>938</v>
      </c>
      <c r="P501" s="68">
        <f t="shared" si="13"/>
        <v>0.47837999999999997</v>
      </c>
      <c r="Q501" s="69">
        <f>VLOOKUP($A501,'Project List'!$A:$I,9,FALSE)</f>
        <v>2023</v>
      </c>
      <c r="S501" s="62" t="s">
        <v>4495</v>
      </c>
    </row>
    <row r="502" spans="1:19">
      <c r="A502" s="63" t="s">
        <v>3939</v>
      </c>
      <c r="B502" s="63" t="s">
        <v>3939</v>
      </c>
      <c r="C502" s="62" t="str">
        <f>VLOOKUP($A502,'Project List'!$A:$I,2,FALSE)</f>
        <v>Mount Laurel</v>
      </c>
      <c r="D502" s="62" t="str">
        <f>VLOOKUP($A502,'Project List'!$A:$I,3,FALSE)</f>
        <v>NJ</v>
      </c>
      <c r="E502" s="62" t="str">
        <f>VLOOKUP($A502,'Project List'!$A:$I,4,FALSE)</f>
        <v>Public Service Elec &amp; Gas Co</v>
      </c>
      <c r="F502" s="62" t="str">
        <f>VLOOKUP($A502,'Project List'!$A:$I,5,FALSE)</f>
        <v>Investor Owned</v>
      </c>
      <c r="G502" s="62" t="str">
        <f>VLOOKUP($A502,'Project List'!$A:$I,6,FALSE)</f>
        <v>820 East Gate Drive Owner, LLC</v>
      </c>
      <c r="H502" s="64" t="s">
        <v>4100</v>
      </c>
      <c r="I502" s="64" t="s">
        <v>4100</v>
      </c>
      <c r="J502" s="100" t="s">
        <v>4100</v>
      </c>
      <c r="K502" s="100" t="s">
        <v>4100</v>
      </c>
      <c r="L502" s="65">
        <v>0.51</v>
      </c>
      <c r="M502" s="71" t="s">
        <v>4247</v>
      </c>
      <c r="N502" s="67">
        <f>VLOOKUP($A502,'Project List'!$A:$I,7,FALSE)</f>
        <v>0.82246153846153847</v>
      </c>
      <c r="O502" s="67">
        <f>VLOOKUP($A502,'Project List'!$A:$I,8,FALSE)</f>
        <v>822.46153846153845</v>
      </c>
      <c r="P502" s="68">
        <f t="shared" si="13"/>
        <v>0.41945538461538462</v>
      </c>
      <c r="Q502" s="69">
        <f>VLOOKUP($A502,'Project List'!$A:$I,9,FALSE)</f>
        <v>2023</v>
      </c>
      <c r="S502" s="62" t="s">
        <v>4495</v>
      </c>
    </row>
    <row r="503" spans="1:19">
      <c r="A503" s="63" t="s">
        <v>3923</v>
      </c>
      <c r="B503" s="63" t="s">
        <v>3923</v>
      </c>
      <c r="C503" s="62" t="str">
        <f>VLOOKUP($A503,'Project List'!$A:$I,2,FALSE)</f>
        <v>Southampton</v>
      </c>
      <c r="D503" s="62" t="str">
        <f>VLOOKUP($A503,'Project List'!$A:$I,3,FALSE)</f>
        <v>NJ</v>
      </c>
      <c r="E503" s="62" t="str">
        <f>VLOOKUP($A503,'Project List'!$A:$I,4,FALSE)</f>
        <v>Public Service Elec &amp; Gas Co</v>
      </c>
      <c r="F503" s="62" t="str">
        <f>VLOOKUP($A503,'Project List'!$A:$I,5,FALSE)</f>
        <v>Investor Owned</v>
      </c>
      <c r="G503" s="62" t="str">
        <f>VLOOKUP($A503,'Project List'!$A:$I,6,FALSE)</f>
        <v>Solar DG NJ BEMS West, LLC</v>
      </c>
      <c r="H503" s="64" t="s">
        <v>4100</v>
      </c>
      <c r="I503" s="64" t="s">
        <v>4100</v>
      </c>
      <c r="J503" s="100" t="s">
        <v>4100</v>
      </c>
      <c r="K503" s="100" t="s">
        <v>4100</v>
      </c>
      <c r="L503" s="65">
        <v>0.51</v>
      </c>
      <c r="M503" s="71" t="s">
        <v>4247</v>
      </c>
      <c r="N503" s="67">
        <f>VLOOKUP($A503,'Project List'!$A:$I,7,FALSE)</f>
        <v>3.8426923076923076</v>
      </c>
      <c r="O503" s="67">
        <f>VLOOKUP($A503,'Project List'!$A:$I,8,FALSE)</f>
        <v>3842.6923076923076</v>
      </c>
      <c r="P503" s="68">
        <f t="shared" si="13"/>
        <v>1.959773076923077</v>
      </c>
      <c r="Q503" s="69">
        <f>VLOOKUP($A503,'Project List'!$A:$I,9,FALSE)</f>
        <v>2023</v>
      </c>
      <c r="S503" s="62" t="s">
        <v>4495</v>
      </c>
    </row>
    <row r="504" spans="1:19">
      <c r="A504" s="63" t="s">
        <v>3914</v>
      </c>
      <c r="B504" s="63" t="s">
        <v>3914</v>
      </c>
      <c r="C504" s="62" t="str">
        <f>VLOOKUP($A504,'Project List'!$A:$I,2,FALSE)</f>
        <v>Tinton Falls</v>
      </c>
      <c r="D504" s="62" t="str">
        <f>VLOOKUP($A504,'Project List'!$A:$I,3,FALSE)</f>
        <v>NJ</v>
      </c>
      <c r="E504" s="62" t="str">
        <f>VLOOKUP($A504,'Project List'!$A:$I,4,FALSE)</f>
        <v>Jersey Central Power &amp; Lt Co</v>
      </c>
      <c r="F504" s="62" t="str">
        <f>VLOOKUP($A504,'Project List'!$A:$I,5,FALSE)</f>
        <v>Investor Owned</v>
      </c>
      <c r="G504" s="62" t="str">
        <f>VLOOKUP($A504,'Project List'!$A:$I,6,FALSE)</f>
        <v>Sudler Monmouth, LLC</v>
      </c>
      <c r="H504" s="64" t="s">
        <v>4100</v>
      </c>
      <c r="I504" s="64" t="s">
        <v>4100</v>
      </c>
      <c r="J504" s="100" t="s">
        <v>4100</v>
      </c>
      <c r="K504" s="100" t="s">
        <v>4100</v>
      </c>
      <c r="L504" s="65">
        <v>0.51</v>
      </c>
      <c r="M504" s="71" t="s">
        <v>4247</v>
      </c>
      <c r="N504" s="67">
        <f>VLOOKUP($A504,'Project List'!$A:$I,7,FALSE)</f>
        <v>0.20685384615384617</v>
      </c>
      <c r="O504" s="67">
        <f>VLOOKUP($A504,'Project List'!$A:$I,8,FALSE)</f>
        <v>206.85384615384618</v>
      </c>
      <c r="P504" s="68">
        <f t="shared" si="13"/>
        <v>0.10549546153846155</v>
      </c>
      <c r="Q504" s="69">
        <f>VLOOKUP($A504,'Project List'!$A:$I,9,FALSE)</f>
        <v>2023</v>
      </c>
      <c r="S504" s="62" t="s">
        <v>4495</v>
      </c>
    </row>
    <row r="505" spans="1:19">
      <c r="A505" s="63" t="s">
        <v>3926</v>
      </c>
      <c r="B505" s="63" t="s">
        <v>3926</v>
      </c>
      <c r="C505" s="62" t="str">
        <f>VLOOKUP($A505,'Project List'!$A:$I,2,FALSE)</f>
        <v>Somerset</v>
      </c>
      <c r="D505" s="62" t="str">
        <f>VLOOKUP($A505,'Project List'!$A:$I,3,FALSE)</f>
        <v>NJ</v>
      </c>
      <c r="E505" s="62" t="str">
        <f>VLOOKUP($A505,'Project List'!$A:$I,4,FALSE)</f>
        <v>Public Service Elec &amp; Gas Co</v>
      </c>
      <c r="F505" s="62" t="str">
        <f>VLOOKUP($A505,'Project List'!$A:$I,5,FALSE)</f>
        <v>Investor Owned</v>
      </c>
      <c r="G505" s="62">
        <f>VLOOKUP($A505,'Project List'!$A:$I,6,FALSE)</f>
        <v>0</v>
      </c>
      <c r="H505" s="64" t="s">
        <v>4100</v>
      </c>
      <c r="I505" s="64" t="s">
        <v>4100</v>
      </c>
      <c r="J505" s="100" t="s">
        <v>4100</v>
      </c>
      <c r="K505" s="100" t="s">
        <v>4100</v>
      </c>
      <c r="L505" s="65">
        <v>0.51</v>
      </c>
      <c r="M505" s="71" t="s">
        <v>4247</v>
      </c>
      <c r="N505" s="67">
        <f>VLOOKUP($A505,'Project List'!$A:$I,7,FALSE)</f>
        <v>2.8533461538461538</v>
      </c>
      <c r="O505" s="67">
        <f>VLOOKUP($A505,'Project List'!$A:$I,8,FALSE)</f>
        <v>2853.3461538461538</v>
      </c>
      <c r="P505" s="68">
        <f t="shared" si="13"/>
        <v>1.4552065384615385</v>
      </c>
      <c r="Q505" s="69">
        <f>VLOOKUP($A505,'Project List'!$A:$I,9,FALSE)</f>
        <v>2023</v>
      </c>
      <c r="S505" s="62" t="s">
        <v>4495</v>
      </c>
    </row>
    <row r="506" spans="1:19">
      <c r="A506" s="63" t="s">
        <v>3932</v>
      </c>
      <c r="B506" s="63" t="s">
        <v>3932</v>
      </c>
      <c r="C506" s="62" t="str">
        <f>VLOOKUP($A506,'Project List'!$A:$I,2,FALSE)</f>
        <v>Franklin</v>
      </c>
      <c r="D506" s="62" t="str">
        <f>VLOOKUP($A506,'Project List'!$A:$I,3,FALSE)</f>
        <v>NJ</v>
      </c>
      <c r="E506" s="62" t="str">
        <f>VLOOKUP($A506,'Project List'!$A:$I,4,FALSE)</f>
        <v>Public Service Elec &amp; Gas Co</v>
      </c>
      <c r="F506" s="62" t="str">
        <f>VLOOKUP($A506,'Project List'!$A:$I,5,FALSE)</f>
        <v>Investor Owned</v>
      </c>
      <c r="G506" s="62">
        <f>VLOOKUP($A506,'Project List'!$A:$I,6,FALSE)</f>
        <v>0</v>
      </c>
      <c r="H506" s="64" t="s">
        <v>4100</v>
      </c>
      <c r="I506" s="64" t="s">
        <v>4100</v>
      </c>
      <c r="J506" s="100" t="s">
        <v>4100</v>
      </c>
      <c r="K506" s="100" t="s">
        <v>4100</v>
      </c>
      <c r="L506" s="65">
        <v>0.51</v>
      </c>
      <c r="M506" s="71" t="s">
        <v>4247</v>
      </c>
      <c r="N506" s="67">
        <f>VLOOKUP($A506,'Project List'!$A:$I,7,FALSE)</f>
        <v>0.97476923076923072</v>
      </c>
      <c r="O506" s="67">
        <f>VLOOKUP($A506,'Project List'!$A:$I,8,FALSE)</f>
        <v>974.76923076923072</v>
      </c>
      <c r="P506" s="68">
        <f t="shared" si="13"/>
        <v>0.49713230769230765</v>
      </c>
      <c r="Q506" s="69">
        <f>VLOOKUP($A506,'Project List'!$A:$I,9,FALSE)</f>
        <v>2023</v>
      </c>
      <c r="S506" s="62" t="s">
        <v>4495</v>
      </c>
    </row>
    <row r="507" spans="1:19">
      <c r="A507" s="63" t="s">
        <v>3897</v>
      </c>
      <c r="B507" s="63" t="s">
        <v>3897</v>
      </c>
      <c r="C507" s="62" t="str">
        <f>VLOOKUP($A507,'Project List'!$A:$I,2,FALSE)</f>
        <v>Somerset</v>
      </c>
      <c r="D507" s="62" t="str">
        <f>VLOOKUP($A507,'Project List'!$A:$I,3,FALSE)</f>
        <v>NJ</v>
      </c>
      <c r="E507" s="62" t="str">
        <f>VLOOKUP($A507,'Project List'!$A:$I,4,FALSE)</f>
        <v>Public Service Elec &amp; Gas Co</v>
      </c>
      <c r="F507" s="62" t="str">
        <f>VLOOKUP($A507,'Project List'!$A:$I,5,FALSE)</f>
        <v>Investor Owned</v>
      </c>
      <c r="G507" s="62">
        <f>VLOOKUP($A507,'Project List'!$A:$I,6,FALSE)</f>
        <v>0</v>
      </c>
      <c r="H507" s="64" t="s">
        <v>4100</v>
      </c>
      <c r="I507" s="64" t="s">
        <v>4100</v>
      </c>
      <c r="J507" s="100" t="s">
        <v>4100</v>
      </c>
      <c r="K507" s="100" t="s">
        <v>4100</v>
      </c>
      <c r="L507" s="65">
        <v>0.51</v>
      </c>
      <c r="M507" s="71" t="s">
        <v>4247</v>
      </c>
      <c r="N507" s="67">
        <f>VLOOKUP($A507,'Project List'!$A:$I,7,FALSE)</f>
        <v>3.8222307692307687</v>
      </c>
      <c r="O507" s="67">
        <f>VLOOKUP($A507,'Project List'!$A:$I,8,FALSE)</f>
        <v>3822.2307692307686</v>
      </c>
      <c r="P507" s="68">
        <f t="shared" si="13"/>
        <v>1.9493376923076919</v>
      </c>
      <c r="Q507" s="69">
        <f>VLOOKUP($A507,'Project List'!$A:$I,9,FALSE)</f>
        <v>2023</v>
      </c>
      <c r="S507" s="62" t="s">
        <v>4495</v>
      </c>
    </row>
    <row r="508" spans="1:19">
      <c r="A508" s="63" t="s">
        <v>3920</v>
      </c>
      <c r="B508" s="63" t="s">
        <v>3920</v>
      </c>
      <c r="C508" s="62" t="str">
        <f>VLOOKUP($A508,'Project List'!$A:$I,2,FALSE)</f>
        <v>West Caldwell</v>
      </c>
      <c r="D508" s="62" t="str">
        <f>VLOOKUP($A508,'Project List'!$A:$I,3,FALSE)</f>
        <v>NJ</v>
      </c>
      <c r="E508" s="62" t="str">
        <f>VLOOKUP($A508,'Project List'!$A:$I,4,FALSE)</f>
        <v>Public Service Elec &amp; Gas Co</v>
      </c>
      <c r="F508" s="62" t="str">
        <f>VLOOKUP($A508,'Project List'!$A:$I,5,FALSE)</f>
        <v>Investor Owned</v>
      </c>
      <c r="G508" s="62" t="str">
        <f>VLOOKUP($A508,'Project List'!$A:$I,6,FALSE)</f>
        <v>NAI Hanson Management, LLC</v>
      </c>
      <c r="H508" s="64" t="s">
        <v>4100</v>
      </c>
      <c r="I508" s="64" t="s">
        <v>4100</v>
      </c>
      <c r="J508" s="100" t="s">
        <v>4100</v>
      </c>
      <c r="K508" s="100" t="s">
        <v>4100</v>
      </c>
      <c r="L508" s="65">
        <v>0.51</v>
      </c>
      <c r="M508" s="71" t="s">
        <v>4247</v>
      </c>
      <c r="N508" s="67">
        <f>VLOOKUP($A508,'Project List'!$A:$I,7,FALSE)</f>
        <v>0.72657692307692301</v>
      </c>
      <c r="O508" s="67">
        <f>VLOOKUP($A508,'Project List'!$A:$I,8,FALSE)</f>
        <v>726.57692307692298</v>
      </c>
      <c r="P508" s="68">
        <f t="shared" si="13"/>
        <v>0.37055423076923072</v>
      </c>
      <c r="Q508" s="69">
        <f>VLOOKUP($A508,'Project List'!$A:$I,9,FALSE)</f>
        <v>2023</v>
      </c>
      <c r="S508" s="62" t="s">
        <v>4495</v>
      </c>
    </row>
    <row r="509" spans="1:19">
      <c r="A509" s="63" t="s">
        <v>3919</v>
      </c>
      <c r="B509" s="63" t="s">
        <v>3919</v>
      </c>
      <c r="C509" s="62" t="str">
        <f>VLOOKUP($A509,'Project List'!$A:$I,2,FALSE)</f>
        <v>Saddle Brook</v>
      </c>
      <c r="D509" s="62" t="str">
        <f>VLOOKUP($A509,'Project List'!$A:$I,3,FALSE)</f>
        <v>NJ</v>
      </c>
      <c r="E509" s="62" t="str">
        <f>VLOOKUP($A509,'Project List'!$A:$I,4,FALSE)</f>
        <v>Public Service Elec &amp; Gas Co</v>
      </c>
      <c r="F509" s="62" t="str">
        <f>VLOOKUP($A509,'Project List'!$A:$I,5,FALSE)</f>
        <v>Investor Owned</v>
      </c>
      <c r="G509" s="62" t="str">
        <f>VLOOKUP($A509,'Project List'!$A:$I,6,FALSE)</f>
        <v>Mayhill Solar</v>
      </c>
      <c r="H509" s="64" t="s">
        <v>4100</v>
      </c>
      <c r="I509" s="64" t="s">
        <v>4100</v>
      </c>
      <c r="J509" s="100" t="s">
        <v>4100</v>
      </c>
      <c r="K509" s="100" t="s">
        <v>4100</v>
      </c>
      <c r="L509" s="65">
        <v>0.51</v>
      </c>
      <c r="M509" s="71" t="s">
        <v>4247</v>
      </c>
      <c r="N509" s="67">
        <f>VLOOKUP($A509,'Project List'!$A:$I,7,FALSE)</f>
        <v>1.2284999999999999</v>
      </c>
      <c r="O509" s="67">
        <f>VLOOKUP($A509,'Project List'!$A:$I,8,FALSE)</f>
        <v>1228.5</v>
      </c>
      <c r="P509" s="68">
        <f t="shared" si="13"/>
        <v>0.62653499999999995</v>
      </c>
      <c r="Q509" s="69">
        <f>VLOOKUP($A509,'Project List'!$A:$I,9,FALSE)</f>
        <v>2023</v>
      </c>
      <c r="S509" s="62" t="s">
        <v>4495</v>
      </c>
    </row>
    <row r="510" spans="1:19">
      <c r="A510" s="63" t="s">
        <v>3908</v>
      </c>
      <c r="B510" s="63" t="s">
        <v>3908</v>
      </c>
      <c r="C510" s="62" t="str">
        <f>VLOOKUP($A510,'Project List'!$A:$I,2,FALSE)</f>
        <v>Tinton Falls</v>
      </c>
      <c r="D510" s="62" t="str">
        <f>VLOOKUP($A510,'Project List'!$A:$I,3,FALSE)</f>
        <v>NJ</v>
      </c>
      <c r="E510" s="62" t="str">
        <f>VLOOKUP($A510,'Project List'!$A:$I,4,FALSE)</f>
        <v>Jersey Central Power &amp; Lt Co</v>
      </c>
      <c r="F510" s="62" t="str">
        <f>VLOOKUP($A510,'Project List'!$A:$I,5,FALSE)</f>
        <v>Investor Owned</v>
      </c>
      <c r="G510" s="62" t="str">
        <f>VLOOKUP($A510,'Project List'!$A:$I,6,FALSE)</f>
        <v>Sudler Monmouth LLC</v>
      </c>
      <c r="H510" s="64" t="s">
        <v>4100</v>
      </c>
      <c r="I510" s="64" t="s">
        <v>4100</v>
      </c>
      <c r="J510" s="100" t="s">
        <v>4100</v>
      </c>
      <c r="K510" s="100" t="s">
        <v>4100</v>
      </c>
      <c r="L510" s="65">
        <v>0.51</v>
      </c>
      <c r="M510" s="71" t="s">
        <v>4247</v>
      </c>
      <c r="N510" s="67">
        <f>VLOOKUP($A510,'Project List'!$A:$I,7,FALSE)</f>
        <v>0.57778461538461534</v>
      </c>
      <c r="O510" s="67">
        <f>VLOOKUP($A510,'Project List'!$A:$I,8,FALSE)</f>
        <v>577.78461538461534</v>
      </c>
      <c r="P510" s="68">
        <f t="shared" si="13"/>
        <v>0.2946701538461538</v>
      </c>
      <c r="Q510" s="69">
        <f>VLOOKUP($A510,'Project List'!$A:$I,9,FALSE)</f>
        <v>2023</v>
      </c>
      <c r="S510" s="62" t="s">
        <v>4495</v>
      </c>
    </row>
    <row r="511" spans="1:19">
      <c r="A511" s="63" t="s">
        <v>3925</v>
      </c>
      <c r="B511" s="63" t="s">
        <v>3925</v>
      </c>
      <c r="C511" s="62" t="str">
        <f>VLOOKUP($A511,'Project List'!$A:$I,2,FALSE)</f>
        <v>Moorestown</v>
      </c>
      <c r="D511" s="62" t="str">
        <f>VLOOKUP($A511,'Project List'!$A:$I,3,FALSE)</f>
        <v>NJ</v>
      </c>
      <c r="E511" s="62" t="str">
        <f>VLOOKUP($A511,'Project List'!$A:$I,4,FALSE)</f>
        <v>Public Service Elec &amp; Gas Co</v>
      </c>
      <c r="F511" s="62" t="str">
        <f>VLOOKUP($A511,'Project List'!$A:$I,5,FALSE)</f>
        <v>Investor Owned</v>
      </c>
      <c r="G511" s="62">
        <f>VLOOKUP($A511,'Project List'!$A:$I,6,FALSE)</f>
        <v>0</v>
      </c>
      <c r="H511" s="64" t="s">
        <v>4100</v>
      </c>
      <c r="I511" s="64" t="s">
        <v>4100</v>
      </c>
      <c r="J511" s="100" t="s">
        <v>4100</v>
      </c>
      <c r="K511" s="100" t="s">
        <v>4100</v>
      </c>
      <c r="L511" s="65">
        <v>0.51</v>
      </c>
      <c r="M511" s="71" t="s">
        <v>4247</v>
      </c>
      <c r="N511" s="67">
        <f>VLOOKUP($A511,'Project List'!$A:$I,7,FALSE)</f>
        <v>0.60230769230769221</v>
      </c>
      <c r="O511" s="67">
        <f>VLOOKUP($A511,'Project List'!$A:$I,8,FALSE)</f>
        <v>602.30769230769226</v>
      </c>
      <c r="P511" s="68">
        <f t="shared" si="13"/>
        <v>0.30717692307692301</v>
      </c>
      <c r="Q511" s="69">
        <f>VLOOKUP($A511,'Project List'!$A:$I,9,FALSE)</f>
        <v>2023</v>
      </c>
      <c r="S511" s="62" t="s">
        <v>4495</v>
      </c>
    </row>
    <row r="512" spans="1:19">
      <c r="A512" s="63" t="s">
        <v>3958</v>
      </c>
      <c r="B512" s="63" t="s">
        <v>3958</v>
      </c>
      <c r="C512" s="62" t="str">
        <f>VLOOKUP($A512,'Project List'!$A:$I,2,FALSE)</f>
        <v>Moorestown</v>
      </c>
      <c r="D512" s="62" t="str">
        <f>VLOOKUP($A512,'Project List'!$A:$I,3,FALSE)</f>
        <v>NJ</v>
      </c>
      <c r="E512" s="62" t="str">
        <f>VLOOKUP($A512,'Project List'!$A:$I,4,FALSE)</f>
        <v>Public Service Elec &amp; Gas Co</v>
      </c>
      <c r="F512" s="62" t="str">
        <f>VLOOKUP($A512,'Project List'!$A:$I,5,FALSE)</f>
        <v>Investor Owned</v>
      </c>
      <c r="G512" s="62">
        <f>VLOOKUP($A512,'Project List'!$A:$I,6,FALSE)</f>
        <v>0</v>
      </c>
      <c r="H512" s="64" t="s">
        <v>4100</v>
      </c>
      <c r="I512" s="64" t="s">
        <v>4100</v>
      </c>
      <c r="J512" s="100" t="s">
        <v>4100</v>
      </c>
      <c r="K512" s="100" t="s">
        <v>4100</v>
      </c>
      <c r="L512" s="65">
        <v>0.51</v>
      </c>
      <c r="M512" s="71" t="s">
        <v>4247</v>
      </c>
      <c r="N512" s="67">
        <f>VLOOKUP($A512,'Project List'!$A:$I,7,FALSE)</f>
        <v>0.47838461538461535</v>
      </c>
      <c r="O512" s="67">
        <f>VLOOKUP($A512,'Project List'!$A:$I,8,FALSE)</f>
        <v>478.38461538461536</v>
      </c>
      <c r="P512" s="68">
        <f t="shared" si="13"/>
        <v>0.24397615384615384</v>
      </c>
      <c r="Q512" s="69">
        <f>VLOOKUP($A512,'Project List'!$A:$I,9,FALSE)</f>
        <v>2023</v>
      </c>
      <c r="S512" s="62" t="s">
        <v>4495</v>
      </c>
    </row>
    <row r="513" spans="1:19">
      <c r="A513" s="63" t="s">
        <v>3888</v>
      </c>
      <c r="B513" s="63" t="s">
        <v>3888</v>
      </c>
      <c r="C513" s="62" t="str">
        <f>VLOOKUP($A513,'Project List'!$A:$I,2,FALSE)</f>
        <v>Old Bridge</v>
      </c>
      <c r="D513" s="62" t="str">
        <f>VLOOKUP($A513,'Project List'!$A:$I,3,FALSE)</f>
        <v>NJ</v>
      </c>
      <c r="E513" s="62" t="str">
        <f>VLOOKUP($A513,'Project List'!$A:$I,4,FALSE)</f>
        <v>Jersey Central Power &amp; Lt Co</v>
      </c>
      <c r="F513" s="62" t="str">
        <f>VLOOKUP($A513,'Project List'!$A:$I,5,FALSE)</f>
        <v>Investor Owned</v>
      </c>
      <c r="G513" s="62" t="str">
        <f>VLOOKUP($A513,'Project List'!$A:$I,6,FALSE)</f>
        <v>NJR Clean Energy Ventures III Corporation</v>
      </c>
      <c r="H513" s="64" t="s">
        <v>4100</v>
      </c>
      <c r="I513" s="64" t="s">
        <v>4100</v>
      </c>
      <c r="J513" s="100" t="s">
        <v>4100</v>
      </c>
      <c r="K513" s="100" t="s">
        <v>4100</v>
      </c>
      <c r="L513" s="65">
        <v>0.51</v>
      </c>
      <c r="M513" s="71" t="s">
        <v>4247</v>
      </c>
      <c r="N513" s="67">
        <f>VLOOKUP($A513,'Project List'!$A:$I,7,FALSE)</f>
        <v>2.1436999999999999</v>
      </c>
      <c r="O513" s="67">
        <f>VLOOKUP($A513,'Project List'!$A:$I,8,FALSE)</f>
        <v>2143.6999999999998</v>
      </c>
      <c r="P513" s="68">
        <f t="shared" ref="P513:P576" si="14">N513*L513</f>
        <v>1.0932869999999999</v>
      </c>
      <c r="Q513" s="69">
        <f>VLOOKUP($A513,'Project List'!$A:$I,9,FALSE)</f>
        <v>2023</v>
      </c>
      <c r="S513" s="62" t="s">
        <v>4495</v>
      </c>
    </row>
    <row r="514" spans="1:19">
      <c r="A514" s="63" t="s">
        <v>3913</v>
      </c>
      <c r="B514" s="63" t="s">
        <v>3913</v>
      </c>
      <c r="C514" s="62" t="str">
        <f>VLOOKUP($A514,'Project List'!$A:$I,2,FALSE)</f>
        <v>Secaucus</v>
      </c>
      <c r="D514" s="62" t="str">
        <f>VLOOKUP($A514,'Project List'!$A:$I,3,FALSE)</f>
        <v>NJ</v>
      </c>
      <c r="E514" s="62" t="str">
        <f>VLOOKUP($A514,'Project List'!$A:$I,4,FALSE)</f>
        <v>Public Service Elec &amp; Gas Co</v>
      </c>
      <c r="F514" s="62" t="str">
        <f>VLOOKUP($A514,'Project List'!$A:$I,5,FALSE)</f>
        <v>Investor Owned</v>
      </c>
      <c r="G514" s="62" t="str">
        <f>VLOOKUP($A514,'Project List'!$A:$I,6,FALSE)</f>
        <v>County Road LLC</v>
      </c>
      <c r="H514" s="64" t="s">
        <v>4100</v>
      </c>
      <c r="I514" s="64" t="s">
        <v>4100</v>
      </c>
      <c r="J514" s="100" t="s">
        <v>4100</v>
      </c>
      <c r="K514" s="100" t="s">
        <v>4100</v>
      </c>
      <c r="L514" s="65">
        <v>0.51</v>
      </c>
      <c r="M514" s="71" t="s">
        <v>4247</v>
      </c>
      <c r="N514" s="67">
        <f>VLOOKUP($A514,'Project List'!$A:$I,7,FALSE)</f>
        <v>1.7303999999999999</v>
      </c>
      <c r="O514" s="67">
        <f>VLOOKUP($A514,'Project List'!$A:$I,8,FALSE)</f>
        <v>1730.3999999999999</v>
      </c>
      <c r="P514" s="68">
        <f t="shared" si="14"/>
        <v>0.88250399999999996</v>
      </c>
      <c r="Q514" s="69">
        <f>VLOOKUP($A514,'Project List'!$A:$I,9,FALSE)</f>
        <v>2023</v>
      </c>
      <c r="S514" s="62" t="s">
        <v>4495</v>
      </c>
    </row>
    <row r="515" spans="1:19">
      <c r="A515" s="63" t="s">
        <v>3915</v>
      </c>
      <c r="B515" s="63" t="s">
        <v>3915</v>
      </c>
      <c r="C515" s="62" t="str">
        <f>VLOOKUP($A515,'Project List'!$A:$I,2,FALSE)</f>
        <v>Jersey City</v>
      </c>
      <c r="D515" s="62" t="str">
        <f>VLOOKUP($A515,'Project List'!$A:$I,3,FALSE)</f>
        <v>NJ</v>
      </c>
      <c r="E515" s="62" t="str">
        <f>VLOOKUP($A515,'Project List'!$A:$I,4,FALSE)</f>
        <v>Public Service Elec &amp; Gas Co</v>
      </c>
      <c r="F515" s="62" t="str">
        <f>VLOOKUP($A515,'Project List'!$A:$I,5,FALSE)</f>
        <v>Investor Owned</v>
      </c>
      <c r="G515" s="62" t="str">
        <f>VLOOKUP($A515,'Project List'!$A:$I,6,FALSE)</f>
        <v>SSTI 69 Mallory Av LLC</v>
      </c>
      <c r="H515" s="64" t="s">
        <v>4100</v>
      </c>
      <c r="I515" s="64" t="s">
        <v>4100</v>
      </c>
      <c r="J515" s="100" t="s">
        <v>4100</v>
      </c>
      <c r="K515" s="100" t="s">
        <v>4100</v>
      </c>
      <c r="L515" s="65">
        <v>0.51</v>
      </c>
      <c r="M515" s="71" t="s">
        <v>4247</v>
      </c>
      <c r="N515" s="67">
        <f>VLOOKUP($A515,'Project List'!$A:$I,7,FALSE)</f>
        <v>0.42140000000000005</v>
      </c>
      <c r="O515" s="67">
        <f>VLOOKUP($A515,'Project List'!$A:$I,8,FALSE)</f>
        <v>421.40000000000003</v>
      </c>
      <c r="P515" s="68">
        <f t="shared" si="14"/>
        <v>0.21491400000000002</v>
      </c>
      <c r="Q515" s="69">
        <f>VLOOKUP($A515,'Project List'!$A:$I,9,FALSE)</f>
        <v>2023</v>
      </c>
      <c r="S515" s="62" t="s">
        <v>4495</v>
      </c>
    </row>
    <row r="516" spans="1:19">
      <c r="A516" s="63" t="s">
        <v>3924</v>
      </c>
      <c r="B516" s="63" t="s">
        <v>3924</v>
      </c>
      <c r="C516" s="62" t="str">
        <f>VLOOKUP($A516,'Project List'!$A:$I,2,FALSE)</f>
        <v>Ho Ho Kus</v>
      </c>
      <c r="D516" s="62" t="str">
        <f>VLOOKUP($A516,'Project List'!$A:$I,3,FALSE)</f>
        <v>NJ</v>
      </c>
      <c r="E516" s="62" t="str">
        <f>VLOOKUP($A516,'Project List'!$A:$I,4,FALSE)</f>
        <v>Public Service Elec &amp; Gas Co</v>
      </c>
      <c r="F516" s="62" t="str">
        <f>VLOOKUP($A516,'Project List'!$A:$I,5,FALSE)</f>
        <v>Investor Owned</v>
      </c>
      <c r="G516" s="62" t="str">
        <f>VLOOKUP($A516,'Project List'!$A:$I,6,FALSE)</f>
        <v>Extra Space Properties 131 LLC</v>
      </c>
      <c r="H516" s="64" t="s">
        <v>4100</v>
      </c>
      <c r="I516" s="64" t="s">
        <v>4100</v>
      </c>
      <c r="J516" s="100" t="s">
        <v>4100</v>
      </c>
      <c r="K516" s="100" t="s">
        <v>4100</v>
      </c>
      <c r="L516" s="65">
        <v>0.51</v>
      </c>
      <c r="M516" s="71" t="s">
        <v>4247</v>
      </c>
      <c r="N516" s="67">
        <f>VLOOKUP($A516,'Project List'!$A:$I,7,FALSE)</f>
        <v>0.57009230769230768</v>
      </c>
      <c r="O516" s="67">
        <f>VLOOKUP($A516,'Project List'!$A:$I,8,FALSE)</f>
        <v>570.09230769230771</v>
      </c>
      <c r="P516" s="68">
        <f t="shared" si="14"/>
        <v>0.29074707692307694</v>
      </c>
      <c r="Q516" s="69">
        <f>VLOOKUP($A516,'Project List'!$A:$I,9,FALSE)</f>
        <v>2023</v>
      </c>
      <c r="S516" s="62" t="s">
        <v>4495</v>
      </c>
    </row>
    <row r="517" spans="1:19">
      <c r="A517" s="63" t="s">
        <v>3938</v>
      </c>
      <c r="B517" s="63" t="s">
        <v>3938</v>
      </c>
      <c r="C517" s="62" t="str">
        <f>VLOOKUP($A517,'Project List'!$A:$I,2,FALSE)</f>
        <v>Ridgefield</v>
      </c>
      <c r="D517" s="62" t="str">
        <f>VLOOKUP($A517,'Project List'!$A:$I,3,FALSE)</f>
        <v>NJ</v>
      </c>
      <c r="E517" s="62" t="str">
        <f>VLOOKUP($A517,'Project List'!$A:$I,4,FALSE)</f>
        <v>Public Service Elec &amp; Gas Co</v>
      </c>
      <c r="F517" s="62" t="str">
        <f>VLOOKUP($A517,'Project List'!$A:$I,5,FALSE)</f>
        <v>Investor Owned</v>
      </c>
      <c r="G517" s="62" t="str">
        <f>VLOOKUP($A517,'Project List'!$A:$I,6,FALSE)</f>
        <v>Cubesmart LP</v>
      </c>
      <c r="H517" s="64" t="s">
        <v>4100</v>
      </c>
      <c r="I517" s="64" t="s">
        <v>4100</v>
      </c>
      <c r="J517" s="100" t="s">
        <v>4100</v>
      </c>
      <c r="K517" s="100" t="s">
        <v>4100</v>
      </c>
      <c r="L517" s="65">
        <v>0.51</v>
      </c>
      <c r="M517" s="71" t="s">
        <v>4247</v>
      </c>
      <c r="N517" s="67">
        <f>VLOOKUP($A517,'Project List'!$A:$I,7,FALSE)</f>
        <v>0.30890769230769227</v>
      </c>
      <c r="O517" s="67">
        <f>VLOOKUP($A517,'Project List'!$A:$I,8,FALSE)</f>
        <v>308.90769230769229</v>
      </c>
      <c r="P517" s="68">
        <f t="shared" si="14"/>
        <v>0.15754292307692305</v>
      </c>
      <c r="Q517" s="69">
        <f>VLOOKUP($A517,'Project List'!$A:$I,9,FALSE)</f>
        <v>2023</v>
      </c>
      <c r="S517" s="62" t="s">
        <v>4495</v>
      </c>
    </row>
    <row r="518" spans="1:19">
      <c r="A518" s="63" t="s">
        <v>3901</v>
      </c>
      <c r="B518" s="63" t="s">
        <v>3901</v>
      </c>
      <c r="C518" s="62" t="str">
        <f>VLOOKUP($A518,'Project List'!$A:$I,2,FALSE)</f>
        <v>Pennsauken</v>
      </c>
      <c r="D518" s="62" t="str">
        <f>VLOOKUP($A518,'Project List'!$A:$I,3,FALSE)</f>
        <v>NJ</v>
      </c>
      <c r="E518" s="62" t="str">
        <f>VLOOKUP($A518,'Project List'!$A:$I,4,FALSE)</f>
        <v>Public Service Elec &amp; Gas Co</v>
      </c>
      <c r="F518" s="62" t="str">
        <f>VLOOKUP($A518,'Project List'!$A:$I,5,FALSE)</f>
        <v>Investor Owned</v>
      </c>
      <c r="G518" s="62" t="str">
        <f>VLOOKUP($A518,'Project List'!$A:$I,6,FALSE)</f>
        <v>1650 Sherman Ave Associates LLC &amp;1650 Gamije Associates, LLC</v>
      </c>
      <c r="H518" s="64" t="s">
        <v>4100</v>
      </c>
      <c r="I518" s="64" t="s">
        <v>4100</v>
      </c>
      <c r="J518" s="100" t="s">
        <v>4100</v>
      </c>
      <c r="K518" s="100" t="s">
        <v>4100</v>
      </c>
      <c r="L518" s="65">
        <v>0.51</v>
      </c>
      <c r="M518" s="71" t="s">
        <v>4247</v>
      </c>
      <c r="N518" s="67">
        <f>VLOOKUP($A518,'Project List'!$A:$I,7,FALSE)</f>
        <v>0.76840769230769224</v>
      </c>
      <c r="O518" s="67">
        <f>VLOOKUP($A518,'Project List'!$A:$I,8,FALSE)</f>
        <v>768.40769230769229</v>
      </c>
      <c r="P518" s="68">
        <f t="shared" si="14"/>
        <v>0.39188792307692305</v>
      </c>
      <c r="Q518" s="69">
        <f>VLOOKUP($A518,'Project List'!$A:$I,9,FALSE)</f>
        <v>2023</v>
      </c>
      <c r="S518" s="62" t="s">
        <v>4495</v>
      </c>
    </row>
    <row r="519" spans="1:19">
      <c r="A519" s="63" t="s">
        <v>3921</v>
      </c>
      <c r="B519" s="63" t="s">
        <v>3921</v>
      </c>
      <c r="C519" s="62" t="str">
        <f>VLOOKUP($A519,'Project List'!$A:$I,2,FALSE)</f>
        <v>Moorestown</v>
      </c>
      <c r="D519" s="62" t="str">
        <f>VLOOKUP($A519,'Project List'!$A:$I,3,FALSE)</f>
        <v>NJ</v>
      </c>
      <c r="E519" s="62" t="str">
        <f>VLOOKUP($A519,'Project List'!$A:$I,4,FALSE)</f>
        <v>Public Service Elec &amp; Gas Co</v>
      </c>
      <c r="F519" s="62" t="str">
        <f>VLOOKUP($A519,'Project List'!$A:$I,5,FALSE)</f>
        <v>Investor Owned</v>
      </c>
      <c r="G519" s="62" t="str">
        <f>VLOOKUP($A519,'Project List'!$A:$I,6,FALSE)</f>
        <v>905 Leonia Associates, LLC</v>
      </c>
      <c r="H519" s="64" t="s">
        <v>4100</v>
      </c>
      <c r="I519" s="64" t="s">
        <v>4100</v>
      </c>
      <c r="J519" s="100" t="s">
        <v>4100</v>
      </c>
      <c r="K519" s="100" t="s">
        <v>4100</v>
      </c>
      <c r="L519" s="65">
        <v>0.51</v>
      </c>
      <c r="M519" s="71" t="s">
        <v>4247</v>
      </c>
      <c r="N519" s="67">
        <f>VLOOKUP($A519,'Project List'!$A:$I,7,FALSE)</f>
        <v>1.2760384615384615</v>
      </c>
      <c r="O519" s="67">
        <f>VLOOKUP($A519,'Project List'!$A:$I,8,FALSE)</f>
        <v>1276.0384615384614</v>
      </c>
      <c r="P519" s="68">
        <f t="shared" si="14"/>
        <v>0.65077961538461537</v>
      </c>
      <c r="Q519" s="69">
        <f>VLOOKUP($A519,'Project List'!$A:$I,9,FALSE)</f>
        <v>2023</v>
      </c>
      <c r="S519" s="62" t="s">
        <v>4495</v>
      </c>
    </row>
    <row r="520" spans="1:19">
      <c r="A520" s="63" t="s">
        <v>3906</v>
      </c>
      <c r="B520" s="63" t="s">
        <v>3906</v>
      </c>
      <c r="C520" s="62" t="str">
        <f>VLOOKUP($A520,'Project List'!$A:$I,2,FALSE)</f>
        <v>Pennsauken</v>
      </c>
      <c r="D520" s="62" t="str">
        <f>VLOOKUP($A520,'Project List'!$A:$I,3,FALSE)</f>
        <v>NJ</v>
      </c>
      <c r="E520" s="62" t="str">
        <f>VLOOKUP($A520,'Project List'!$A:$I,4,FALSE)</f>
        <v>Public Service Elec &amp; Gas Co</v>
      </c>
      <c r="F520" s="62" t="str">
        <f>VLOOKUP($A520,'Project List'!$A:$I,5,FALSE)</f>
        <v>Investor Owned</v>
      </c>
      <c r="G520" s="62" t="str">
        <f>VLOOKUP($A520,'Project List'!$A:$I,6,FALSE)</f>
        <v>8290 National Highway Associates, LLC &amp; 8290 Gamije Associates, LLC</v>
      </c>
      <c r="H520" s="64" t="s">
        <v>4100</v>
      </c>
      <c r="I520" s="64" t="s">
        <v>4100</v>
      </c>
      <c r="J520" s="100" t="s">
        <v>4100</v>
      </c>
      <c r="K520" s="100" t="s">
        <v>4100</v>
      </c>
      <c r="L520" s="65">
        <v>0.51</v>
      </c>
      <c r="M520" s="71" t="s">
        <v>4247</v>
      </c>
      <c r="N520" s="67">
        <f>VLOOKUP($A520,'Project List'!$A:$I,7,FALSE)</f>
        <v>0.73460000000000003</v>
      </c>
      <c r="O520" s="67">
        <f>VLOOKUP($A520,'Project List'!$A:$I,8,FALSE)</f>
        <v>734.6</v>
      </c>
      <c r="P520" s="68">
        <f t="shared" si="14"/>
        <v>0.37464600000000003</v>
      </c>
      <c r="Q520" s="69">
        <f>VLOOKUP($A520,'Project List'!$A:$I,9,FALSE)</f>
        <v>2023</v>
      </c>
      <c r="S520" s="62" t="s">
        <v>4495</v>
      </c>
    </row>
    <row r="521" spans="1:19">
      <c r="A521" s="63" t="s">
        <v>3891</v>
      </c>
      <c r="B521" s="63" t="s">
        <v>3891</v>
      </c>
      <c r="C521" s="62" t="str">
        <f>VLOOKUP($A521,'Project List'!$A:$I,2,FALSE)</f>
        <v>Larenceville</v>
      </c>
      <c r="D521" s="62" t="str">
        <f>VLOOKUP($A521,'Project List'!$A:$I,3,FALSE)</f>
        <v>NJ</v>
      </c>
      <c r="E521" s="62" t="str">
        <f>VLOOKUP($A521,'Project List'!$A:$I,4,FALSE)</f>
        <v>Public Service Elec &amp; Gas Co</v>
      </c>
      <c r="F521" s="62" t="str">
        <f>VLOOKUP($A521,'Project List'!$A:$I,5,FALSE)</f>
        <v>Investor Owned</v>
      </c>
      <c r="G521" s="62" t="str">
        <f>VLOOKUP($A521,'Project List'!$A:$I,6,FALSE)</f>
        <v>Extra Space Properties 74, LLC</v>
      </c>
      <c r="H521" s="64" t="s">
        <v>4100</v>
      </c>
      <c r="I521" s="64" t="s">
        <v>4100</v>
      </c>
      <c r="J521" s="100" t="s">
        <v>4100</v>
      </c>
      <c r="K521" s="100" t="s">
        <v>4100</v>
      </c>
      <c r="L521" s="65">
        <v>0.51</v>
      </c>
      <c r="M521" s="71" t="s">
        <v>4247</v>
      </c>
      <c r="N521" s="67">
        <f>VLOOKUP($A521,'Project List'!$A:$I,7,FALSE)</f>
        <v>0.69510000000000005</v>
      </c>
      <c r="O521" s="67">
        <f>VLOOKUP($A521,'Project List'!$A:$I,8,FALSE)</f>
        <v>695.1</v>
      </c>
      <c r="P521" s="68">
        <f t="shared" si="14"/>
        <v>0.35450100000000001</v>
      </c>
      <c r="Q521" s="69">
        <f>VLOOKUP($A521,'Project List'!$A:$I,9,FALSE)</f>
        <v>2023</v>
      </c>
      <c r="S521" s="62" t="s">
        <v>4495</v>
      </c>
    </row>
    <row r="522" spans="1:19">
      <c r="A522" s="63" t="s">
        <v>3896</v>
      </c>
      <c r="B522" s="63" t="s">
        <v>3896</v>
      </c>
      <c r="C522" s="62" t="str">
        <f>VLOOKUP($A522,'Project List'!$A:$I,2,FALSE)</f>
        <v>Neptune</v>
      </c>
      <c r="D522" s="62" t="str">
        <f>VLOOKUP($A522,'Project List'!$A:$I,3,FALSE)</f>
        <v>NJ</v>
      </c>
      <c r="E522" s="62" t="str">
        <f>VLOOKUP($A522,'Project List'!$A:$I,4,FALSE)</f>
        <v>Jersey Central Power &amp; Lt Co</v>
      </c>
      <c r="F522" s="62" t="str">
        <f>VLOOKUP($A522,'Project List'!$A:$I,5,FALSE)</f>
        <v>Investor Owned</v>
      </c>
      <c r="G522" s="62" t="str">
        <f>VLOOKUP($A522,'Project List'!$A:$I,6,FALSE)</f>
        <v>FTPA Storage Neptune LLC Andover PR</v>
      </c>
      <c r="H522" s="64" t="s">
        <v>4100</v>
      </c>
      <c r="I522" s="64" t="s">
        <v>4100</v>
      </c>
      <c r="J522" s="100" t="s">
        <v>4100</v>
      </c>
      <c r="K522" s="100" t="s">
        <v>4100</v>
      </c>
      <c r="L522" s="65">
        <v>0.51</v>
      </c>
      <c r="M522" s="71" t="s">
        <v>4247</v>
      </c>
      <c r="N522" s="67">
        <f>VLOOKUP($A522,'Project List'!$A:$I,7,FALSE)</f>
        <v>0.57295384615384615</v>
      </c>
      <c r="O522" s="67">
        <f>VLOOKUP($A522,'Project List'!$A:$I,8,FALSE)</f>
        <v>572.95384615384614</v>
      </c>
      <c r="P522" s="68">
        <f t="shared" si="14"/>
        <v>0.29220646153846153</v>
      </c>
      <c r="Q522" s="69">
        <f>VLOOKUP($A522,'Project List'!$A:$I,9,FALSE)</f>
        <v>2023</v>
      </c>
      <c r="S522" s="62" t="s">
        <v>4495</v>
      </c>
    </row>
    <row r="523" spans="1:19">
      <c r="A523" s="63" t="s">
        <v>3898</v>
      </c>
      <c r="B523" s="63" t="s">
        <v>3898</v>
      </c>
      <c r="C523" s="62" t="str">
        <f>VLOOKUP($A523,'Project List'!$A:$I,2,FALSE)</f>
        <v>Moorestown</v>
      </c>
      <c r="D523" s="62" t="str">
        <f>VLOOKUP($A523,'Project List'!$A:$I,3,FALSE)</f>
        <v>NJ</v>
      </c>
      <c r="E523" s="62" t="str">
        <f>VLOOKUP($A523,'Project List'!$A:$I,4,FALSE)</f>
        <v>Public Service Elec &amp; Gas Co</v>
      </c>
      <c r="F523" s="62" t="str">
        <f>VLOOKUP($A523,'Project List'!$A:$I,5,FALSE)</f>
        <v>Investor Owned</v>
      </c>
      <c r="G523" s="62" t="str">
        <f>VLOOKUP($A523,'Project List'!$A:$I,6,FALSE)</f>
        <v>GGC Brennan Industrial LLC</v>
      </c>
      <c r="H523" s="64" t="s">
        <v>4100</v>
      </c>
      <c r="I523" s="64" t="s">
        <v>4100</v>
      </c>
      <c r="J523" s="100" t="s">
        <v>4100</v>
      </c>
      <c r="K523" s="100" t="s">
        <v>4100</v>
      </c>
      <c r="L523" s="65">
        <v>0.51</v>
      </c>
      <c r="M523" s="71" t="s">
        <v>4247</v>
      </c>
      <c r="N523" s="67">
        <f>VLOOKUP($A523,'Project List'!$A:$I,7,FALSE)</f>
        <v>0.34393846153846153</v>
      </c>
      <c r="O523" s="67">
        <f>VLOOKUP($A523,'Project List'!$A:$I,8,FALSE)</f>
        <v>343.93846153846152</v>
      </c>
      <c r="P523" s="68">
        <f t="shared" si="14"/>
        <v>0.17540861538461539</v>
      </c>
      <c r="Q523" s="69">
        <f>VLOOKUP($A523,'Project List'!$A:$I,9,FALSE)</f>
        <v>2023</v>
      </c>
      <c r="S523" s="62" t="s">
        <v>4495</v>
      </c>
    </row>
    <row r="524" spans="1:19">
      <c r="A524" s="63" t="s">
        <v>3902</v>
      </c>
      <c r="B524" s="63" t="s">
        <v>3902</v>
      </c>
      <c r="C524" s="62" t="str">
        <f>VLOOKUP($A524,'Project List'!$A:$I,2,FALSE)</f>
        <v>Moorestown</v>
      </c>
      <c r="D524" s="62" t="str">
        <f>VLOOKUP($A524,'Project List'!$A:$I,3,FALSE)</f>
        <v>NJ</v>
      </c>
      <c r="E524" s="62" t="str">
        <f>VLOOKUP($A524,'Project List'!$A:$I,4,FALSE)</f>
        <v>Public Service Elec &amp; Gas Co</v>
      </c>
      <c r="F524" s="62" t="str">
        <f>VLOOKUP($A524,'Project List'!$A:$I,5,FALSE)</f>
        <v>Investor Owned</v>
      </c>
      <c r="G524" s="62" t="str">
        <f>VLOOKUP($A524,'Project List'!$A:$I,6,FALSE)</f>
        <v>GGC Brennan Industrial LLC</v>
      </c>
      <c r="H524" s="64" t="s">
        <v>4100</v>
      </c>
      <c r="I524" s="64" t="s">
        <v>4100</v>
      </c>
      <c r="J524" s="100" t="s">
        <v>4100</v>
      </c>
      <c r="K524" s="100" t="s">
        <v>4100</v>
      </c>
      <c r="L524" s="65">
        <v>0.51</v>
      </c>
      <c r="M524" s="71" t="s">
        <v>4247</v>
      </c>
      <c r="N524" s="67">
        <f>VLOOKUP($A524,'Project List'!$A:$I,7,FALSE)</f>
        <v>0.25547692307692305</v>
      </c>
      <c r="O524" s="67">
        <f>VLOOKUP($A524,'Project List'!$A:$I,8,FALSE)</f>
        <v>255.47692307692307</v>
      </c>
      <c r="P524" s="68">
        <f t="shared" si="14"/>
        <v>0.13029323076923074</v>
      </c>
      <c r="Q524" s="69">
        <f>VLOOKUP($A524,'Project List'!$A:$I,9,FALSE)</f>
        <v>2023</v>
      </c>
      <c r="S524" s="62" t="s">
        <v>4495</v>
      </c>
    </row>
    <row r="525" spans="1:19">
      <c r="A525" s="63" t="s">
        <v>3890</v>
      </c>
      <c r="B525" s="63" t="s">
        <v>3890</v>
      </c>
      <c r="C525" s="62" t="str">
        <f>VLOOKUP($A525,'Project List'!$A:$I,2,FALSE)</f>
        <v>Moorestown</v>
      </c>
      <c r="D525" s="62" t="str">
        <f>VLOOKUP($A525,'Project List'!$A:$I,3,FALSE)</f>
        <v>NJ</v>
      </c>
      <c r="E525" s="62" t="str">
        <f>VLOOKUP($A525,'Project List'!$A:$I,4,FALSE)</f>
        <v>Public Service Elec &amp; Gas Co</v>
      </c>
      <c r="F525" s="62" t="str">
        <f>VLOOKUP($A525,'Project List'!$A:$I,5,FALSE)</f>
        <v>Investor Owned</v>
      </c>
      <c r="G525" s="62" t="str">
        <f>VLOOKUP($A525,'Project List'!$A:$I,6,FALSE)</f>
        <v>GGC Brennan Industrial LLC</v>
      </c>
      <c r="H525" s="64" t="s">
        <v>4100</v>
      </c>
      <c r="I525" s="64" t="s">
        <v>4100</v>
      </c>
      <c r="J525" s="100" t="s">
        <v>4100</v>
      </c>
      <c r="K525" s="100" t="s">
        <v>4100</v>
      </c>
      <c r="L525" s="65">
        <v>0.51</v>
      </c>
      <c r="M525" s="71" t="s">
        <v>4247</v>
      </c>
      <c r="N525" s="67">
        <f>VLOOKUP($A525,'Project List'!$A:$I,7,FALSE)</f>
        <v>0.18612307692307692</v>
      </c>
      <c r="O525" s="67">
        <f>VLOOKUP($A525,'Project List'!$A:$I,8,FALSE)</f>
        <v>186.12307692307692</v>
      </c>
      <c r="P525" s="68">
        <f t="shared" si="14"/>
        <v>9.4922769230769227E-2</v>
      </c>
      <c r="Q525" s="69">
        <f>VLOOKUP($A525,'Project List'!$A:$I,9,FALSE)</f>
        <v>2023</v>
      </c>
      <c r="S525" s="62" t="s">
        <v>4495</v>
      </c>
    </row>
    <row r="526" spans="1:19">
      <c r="A526" s="63" t="s">
        <v>3933</v>
      </c>
      <c r="B526" s="63" t="s">
        <v>3933</v>
      </c>
      <c r="C526" s="62" t="str">
        <f>VLOOKUP($A526,'Project List'!$A:$I,2,FALSE)</f>
        <v>Moorestown</v>
      </c>
      <c r="D526" s="62" t="str">
        <f>VLOOKUP($A526,'Project List'!$A:$I,3,FALSE)</f>
        <v>NJ</v>
      </c>
      <c r="E526" s="62" t="str">
        <f>VLOOKUP($A526,'Project List'!$A:$I,4,FALSE)</f>
        <v>Public Service Elec &amp; Gas Co</v>
      </c>
      <c r="F526" s="62" t="str">
        <f>VLOOKUP($A526,'Project List'!$A:$I,5,FALSE)</f>
        <v>Investor Owned</v>
      </c>
      <c r="G526" s="62" t="str">
        <f>VLOOKUP($A526,'Project List'!$A:$I,6,FALSE)</f>
        <v>GGC Brennan Industrial LLC</v>
      </c>
      <c r="H526" s="64" t="s">
        <v>4100</v>
      </c>
      <c r="I526" s="64" t="s">
        <v>4100</v>
      </c>
      <c r="J526" s="100" t="s">
        <v>4100</v>
      </c>
      <c r="K526" s="100" t="s">
        <v>4100</v>
      </c>
      <c r="L526" s="65">
        <v>0.51</v>
      </c>
      <c r="M526" s="71" t="s">
        <v>4247</v>
      </c>
      <c r="N526" s="67">
        <f>VLOOKUP($A526,'Project List'!$A:$I,7,FALSE)</f>
        <v>0.3630461538461538</v>
      </c>
      <c r="O526" s="67">
        <f>VLOOKUP($A526,'Project List'!$A:$I,8,FALSE)</f>
        <v>363.0461538461538</v>
      </c>
      <c r="P526" s="68">
        <f t="shared" si="14"/>
        <v>0.18515353846153845</v>
      </c>
      <c r="Q526" s="69">
        <f>VLOOKUP($A526,'Project List'!$A:$I,9,FALSE)</f>
        <v>2023</v>
      </c>
      <c r="S526" s="62" t="s">
        <v>4495</v>
      </c>
    </row>
    <row r="527" spans="1:19">
      <c r="A527" s="63" t="s">
        <v>3909</v>
      </c>
      <c r="B527" s="63" t="s">
        <v>3909</v>
      </c>
      <c r="C527" s="62" t="str">
        <f>VLOOKUP($A527,'Project List'!$A:$I,2,FALSE)</f>
        <v>Old Bridge</v>
      </c>
      <c r="D527" s="62" t="str">
        <f>VLOOKUP($A527,'Project List'!$A:$I,3,FALSE)</f>
        <v>NJ</v>
      </c>
      <c r="E527" s="62" t="str">
        <f>VLOOKUP($A527,'Project List'!$A:$I,4,FALSE)</f>
        <v>Jersey Central Power &amp; Lt Co</v>
      </c>
      <c r="F527" s="62" t="str">
        <f>VLOOKUP($A527,'Project List'!$A:$I,5,FALSE)</f>
        <v>Investor Owned</v>
      </c>
      <c r="G527" s="62" t="str">
        <f>VLOOKUP($A527,'Project List'!$A:$I,6,FALSE)</f>
        <v>Extra Space Properties Eighty Four LLC</v>
      </c>
      <c r="H527" s="64" t="s">
        <v>4100</v>
      </c>
      <c r="I527" s="64" t="s">
        <v>4100</v>
      </c>
      <c r="J527" s="100" t="s">
        <v>4100</v>
      </c>
      <c r="K527" s="100" t="s">
        <v>4100</v>
      </c>
      <c r="L527" s="65">
        <v>0.51</v>
      </c>
      <c r="M527" s="71" t="s">
        <v>4247</v>
      </c>
      <c r="N527" s="67">
        <f>VLOOKUP($A527,'Project List'!$A:$I,7,FALSE)</f>
        <v>0.46929230769230768</v>
      </c>
      <c r="O527" s="67">
        <f>VLOOKUP($A527,'Project List'!$A:$I,8,FALSE)</f>
        <v>469.2923076923077</v>
      </c>
      <c r="P527" s="68">
        <f t="shared" si="14"/>
        <v>0.23933907692307693</v>
      </c>
      <c r="Q527" s="69">
        <f>VLOOKUP($A527,'Project List'!$A:$I,9,FALSE)</f>
        <v>2023</v>
      </c>
      <c r="S527" s="62" t="s">
        <v>4495</v>
      </c>
    </row>
    <row r="528" spans="1:19">
      <c r="A528" s="63" t="s">
        <v>3930</v>
      </c>
      <c r="B528" s="63" t="s">
        <v>3930</v>
      </c>
      <c r="C528" s="62" t="str">
        <f>VLOOKUP($A528,'Project List'!$A:$I,2,FALSE)</f>
        <v>Hazlet</v>
      </c>
      <c r="D528" s="62" t="str">
        <f>VLOOKUP($A528,'Project List'!$A:$I,3,FALSE)</f>
        <v>NJ</v>
      </c>
      <c r="E528" s="62" t="str">
        <f>VLOOKUP($A528,'Project List'!$A:$I,4,FALSE)</f>
        <v>Jersey Central Power &amp; Lt Co</v>
      </c>
      <c r="F528" s="62" t="str">
        <f>VLOOKUP($A528,'Project List'!$A:$I,5,FALSE)</f>
        <v>Investor Owned</v>
      </c>
      <c r="G528" s="62" t="str">
        <f>VLOOKUP($A528,'Project List'!$A:$I,6,FALSE)</f>
        <v>Extra Space Properties Seventy One LLC</v>
      </c>
      <c r="H528" s="64" t="s">
        <v>4100</v>
      </c>
      <c r="I528" s="64" t="s">
        <v>4100</v>
      </c>
      <c r="J528" s="100" t="s">
        <v>4100</v>
      </c>
      <c r="K528" s="100" t="s">
        <v>4100</v>
      </c>
      <c r="L528" s="65">
        <v>0.51</v>
      </c>
      <c r="M528" s="71" t="s">
        <v>4247</v>
      </c>
      <c r="N528" s="67">
        <f>VLOOKUP($A528,'Project List'!$A:$I,7,FALSE)</f>
        <v>0.61529999999999996</v>
      </c>
      <c r="O528" s="67">
        <f>VLOOKUP($A528,'Project List'!$A:$I,8,FALSE)</f>
        <v>615.29999999999995</v>
      </c>
      <c r="P528" s="68">
        <f t="shared" si="14"/>
        <v>0.313803</v>
      </c>
      <c r="Q528" s="69">
        <f>VLOOKUP($A528,'Project List'!$A:$I,9,FALSE)</f>
        <v>2023</v>
      </c>
      <c r="S528" s="62" t="s">
        <v>4495</v>
      </c>
    </row>
    <row r="529" spans="1:19">
      <c r="A529" s="63" t="s">
        <v>3942</v>
      </c>
      <c r="B529" s="63" t="s">
        <v>3942</v>
      </c>
      <c r="C529" s="62" t="str">
        <f>VLOOKUP($A529,'Project List'!$A:$I,2,FALSE)</f>
        <v>Moorestown</v>
      </c>
      <c r="D529" s="62" t="str">
        <f>VLOOKUP($A529,'Project List'!$A:$I,3,FALSE)</f>
        <v>NJ</v>
      </c>
      <c r="E529" s="62" t="str">
        <f>VLOOKUP($A529,'Project List'!$A:$I,4,FALSE)</f>
        <v>Public Service Elec &amp; Gas Co</v>
      </c>
      <c r="F529" s="62" t="str">
        <f>VLOOKUP($A529,'Project List'!$A:$I,5,FALSE)</f>
        <v>Investor Owned</v>
      </c>
      <c r="G529" s="62" t="str">
        <f>VLOOKUP($A529,'Project List'!$A:$I,6,FALSE)</f>
        <v>GGC Brennan Industrial LLC</v>
      </c>
      <c r="H529" s="64" t="s">
        <v>4100</v>
      </c>
      <c r="I529" s="64" t="s">
        <v>4100</v>
      </c>
      <c r="J529" s="100" t="s">
        <v>4100</v>
      </c>
      <c r="K529" s="100" t="s">
        <v>4100</v>
      </c>
      <c r="L529" s="65">
        <v>0.51</v>
      </c>
      <c r="M529" s="71" t="s">
        <v>4247</v>
      </c>
      <c r="N529" s="67">
        <f>VLOOKUP($A529,'Project List'!$A:$I,7,FALSE)</f>
        <v>0.21726153846153845</v>
      </c>
      <c r="O529" s="67">
        <f>VLOOKUP($A529,'Project List'!$A:$I,8,FALSE)</f>
        <v>217.26153846153846</v>
      </c>
      <c r="P529" s="68">
        <f t="shared" si="14"/>
        <v>0.11080338461538461</v>
      </c>
      <c r="Q529" s="69">
        <f>VLOOKUP($A529,'Project List'!$A:$I,9,FALSE)</f>
        <v>2023</v>
      </c>
      <c r="S529" s="62" t="s">
        <v>4495</v>
      </c>
    </row>
    <row r="530" spans="1:19">
      <c r="A530" s="63" t="s">
        <v>3946</v>
      </c>
      <c r="B530" s="63" t="s">
        <v>3946</v>
      </c>
      <c r="C530" s="62" t="str">
        <f>VLOOKUP($A530,'Project List'!$A:$I,2,FALSE)</f>
        <v>Moorestown</v>
      </c>
      <c r="D530" s="62" t="str">
        <f>VLOOKUP($A530,'Project List'!$A:$I,3,FALSE)</f>
        <v>NJ</v>
      </c>
      <c r="E530" s="62" t="str">
        <f>VLOOKUP($A530,'Project List'!$A:$I,4,FALSE)</f>
        <v>Public Service Elec &amp; Gas Co</v>
      </c>
      <c r="F530" s="62" t="str">
        <f>VLOOKUP($A530,'Project List'!$A:$I,5,FALSE)</f>
        <v>Investor Owned</v>
      </c>
      <c r="G530" s="62" t="str">
        <f>VLOOKUP($A530,'Project List'!$A:$I,6,FALSE)</f>
        <v>GGC Brennan Industrial LLC</v>
      </c>
      <c r="H530" s="64" t="s">
        <v>4100</v>
      </c>
      <c r="I530" s="64" t="s">
        <v>4100</v>
      </c>
      <c r="J530" s="100" t="s">
        <v>4100</v>
      </c>
      <c r="K530" s="100" t="s">
        <v>4100</v>
      </c>
      <c r="L530" s="65">
        <v>0.51</v>
      </c>
      <c r="M530" s="71" t="s">
        <v>4247</v>
      </c>
      <c r="N530" s="67">
        <f>VLOOKUP($A530,'Project List'!$A:$I,7,FALSE)</f>
        <v>0.19603076923076923</v>
      </c>
      <c r="O530" s="67">
        <f>VLOOKUP($A530,'Project List'!$A:$I,8,FALSE)</f>
        <v>196.03076923076924</v>
      </c>
      <c r="P530" s="68">
        <f t="shared" si="14"/>
        <v>9.9975692307692307E-2</v>
      </c>
      <c r="Q530" s="69">
        <f>VLOOKUP($A530,'Project List'!$A:$I,9,FALSE)</f>
        <v>2023</v>
      </c>
      <c r="S530" s="62" t="s">
        <v>4495</v>
      </c>
    </row>
    <row r="531" spans="1:19">
      <c r="A531" s="63" t="s">
        <v>3948</v>
      </c>
      <c r="B531" s="63" t="s">
        <v>3948</v>
      </c>
      <c r="C531" s="62" t="str">
        <f>VLOOKUP($A531,'Project List'!$A:$I,2,FALSE)</f>
        <v>Moorestown</v>
      </c>
      <c r="D531" s="62" t="str">
        <f>VLOOKUP($A531,'Project List'!$A:$I,3,FALSE)</f>
        <v>NJ</v>
      </c>
      <c r="E531" s="62" t="str">
        <f>VLOOKUP($A531,'Project List'!$A:$I,4,FALSE)</f>
        <v>Public Service Elec &amp; Gas Co</v>
      </c>
      <c r="F531" s="62" t="str">
        <f>VLOOKUP($A531,'Project List'!$A:$I,5,FALSE)</f>
        <v>Investor Owned</v>
      </c>
      <c r="G531" s="62" t="str">
        <f>VLOOKUP($A531,'Project List'!$A:$I,6,FALSE)</f>
        <v>GGC Brennan Industrial LLC</v>
      </c>
      <c r="H531" s="64" t="s">
        <v>4100</v>
      </c>
      <c r="I531" s="64" t="s">
        <v>4100</v>
      </c>
      <c r="J531" s="100" t="s">
        <v>4100</v>
      </c>
      <c r="K531" s="100" t="s">
        <v>4100</v>
      </c>
      <c r="L531" s="65">
        <v>0.51</v>
      </c>
      <c r="M531" s="71" t="s">
        <v>4247</v>
      </c>
      <c r="N531" s="67">
        <f>VLOOKUP($A531,'Project List'!$A:$I,7,FALSE)</f>
        <v>0.30784615384615382</v>
      </c>
      <c r="O531" s="67">
        <f>VLOOKUP($A531,'Project List'!$A:$I,8,FALSE)</f>
        <v>307.84615384615381</v>
      </c>
      <c r="P531" s="68">
        <f t="shared" si="14"/>
        <v>0.15700153846153844</v>
      </c>
      <c r="Q531" s="69">
        <f>VLOOKUP($A531,'Project List'!$A:$I,9,FALSE)</f>
        <v>2023</v>
      </c>
      <c r="S531" s="62" t="s">
        <v>4495</v>
      </c>
    </row>
    <row r="532" spans="1:19">
      <c r="A532" s="63" t="s">
        <v>3953</v>
      </c>
      <c r="B532" s="63" t="s">
        <v>3953</v>
      </c>
      <c r="C532" s="62" t="str">
        <f>VLOOKUP($A532,'Project List'!$A:$I,2,FALSE)</f>
        <v>Moorestown</v>
      </c>
      <c r="D532" s="62" t="str">
        <f>VLOOKUP($A532,'Project List'!$A:$I,3,FALSE)</f>
        <v>NJ</v>
      </c>
      <c r="E532" s="62" t="str">
        <f>VLOOKUP($A532,'Project List'!$A:$I,4,FALSE)</f>
        <v>Public Service Elec &amp; Gas Co</v>
      </c>
      <c r="F532" s="62" t="str">
        <f>VLOOKUP($A532,'Project List'!$A:$I,5,FALSE)</f>
        <v>Investor Owned</v>
      </c>
      <c r="G532" s="62" t="str">
        <f>VLOOKUP($A532,'Project List'!$A:$I,6,FALSE)</f>
        <v>GGC Brennan Industrial LLC</v>
      </c>
      <c r="H532" s="64" t="s">
        <v>4100</v>
      </c>
      <c r="I532" s="64" t="s">
        <v>4100</v>
      </c>
      <c r="J532" s="100" t="s">
        <v>4100</v>
      </c>
      <c r="K532" s="100" t="s">
        <v>4100</v>
      </c>
      <c r="L532" s="65">
        <v>0.51</v>
      </c>
      <c r="M532" s="71" t="s">
        <v>4247</v>
      </c>
      <c r="N532" s="67">
        <f>VLOOKUP($A532,'Project List'!$A:$I,7,FALSE)</f>
        <v>0.22716923076923076</v>
      </c>
      <c r="O532" s="67">
        <f>VLOOKUP($A532,'Project List'!$A:$I,8,FALSE)</f>
        <v>227.16923076923075</v>
      </c>
      <c r="P532" s="68">
        <f t="shared" si="14"/>
        <v>0.11585630769230769</v>
      </c>
      <c r="Q532" s="69">
        <f>VLOOKUP($A532,'Project List'!$A:$I,9,FALSE)</f>
        <v>2023</v>
      </c>
      <c r="S532" s="62" t="s">
        <v>4495</v>
      </c>
    </row>
    <row r="533" spans="1:19">
      <c r="A533" s="63" t="s">
        <v>3954</v>
      </c>
      <c r="B533" s="63" t="s">
        <v>3954</v>
      </c>
      <c r="C533" s="62" t="str">
        <f>VLOOKUP($A533,'Project List'!$A:$I,2,FALSE)</f>
        <v>Moorestown</v>
      </c>
      <c r="D533" s="62" t="str">
        <f>VLOOKUP($A533,'Project List'!$A:$I,3,FALSE)</f>
        <v>NJ</v>
      </c>
      <c r="E533" s="62" t="str">
        <f>VLOOKUP($A533,'Project List'!$A:$I,4,FALSE)</f>
        <v>Public Service Elec &amp; Gas Co</v>
      </c>
      <c r="F533" s="62" t="str">
        <f>VLOOKUP($A533,'Project List'!$A:$I,5,FALSE)</f>
        <v>Investor Owned</v>
      </c>
      <c r="G533" s="62" t="str">
        <f>VLOOKUP($A533,'Project List'!$A:$I,6,FALSE)</f>
        <v>GGC Brennan Industrial LLC</v>
      </c>
      <c r="H533" s="64" t="s">
        <v>4100</v>
      </c>
      <c r="I533" s="64" t="s">
        <v>4100</v>
      </c>
      <c r="J533" s="100" t="s">
        <v>4100</v>
      </c>
      <c r="K533" s="100" t="s">
        <v>4100</v>
      </c>
      <c r="L533" s="65">
        <v>0.51</v>
      </c>
      <c r="M533" s="71" t="s">
        <v>4247</v>
      </c>
      <c r="N533" s="67">
        <f>VLOOKUP($A533,'Project List'!$A:$I,7,FALSE)</f>
        <v>0.27316923076923078</v>
      </c>
      <c r="O533" s="67">
        <f>VLOOKUP($A533,'Project List'!$A:$I,8,FALSE)</f>
        <v>273.16923076923075</v>
      </c>
      <c r="P533" s="68">
        <f t="shared" si="14"/>
        <v>0.13931630769230771</v>
      </c>
      <c r="Q533" s="69">
        <f>VLOOKUP($A533,'Project List'!$A:$I,9,FALSE)</f>
        <v>2023</v>
      </c>
      <c r="S533" s="62" t="s">
        <v>4495</v>
      </c>
    </row>
    <row r="534" spans="1:19">
      <c r="A534" s="63" t="s">
        <v>3885</v>
      </c>
      <c r="B534" s="63" t="s">
        <v>3885</v>
      </c>
      <c r="C534" s="62" t="str">
        <f>VLOOKUP($A534,'Project List'!$A:$I,2,FALSE)</f>
        <v>Monroe</v>
      </c>
      <c r="D534" s="62" t="str">
        <f>VLOOKUP($A534,'Project List'!$A:$I,3,FALSE)</f>
        <v>NJ</v>
      </c>
      <c r="E534" s="62" t="str">
        <f>VLOOKUP($A534,'Project List'!$A:$I,4,FALSE)</f>
        <v>Jersey Central Power &amp; Lt Co</v>
      </c>
      <c r="F534" s="62" t="str">
        <f>VLOOKUP($A534,'Project List'!$A:$I,5,FALSE)</f>
        <v>Investor Owned</v>
      </c>
      <c r="G534" s="62" t="str">
        <f>VLOOKUP($A534,'Project List'!$A:$I,6,FALSE)</f>
        <v>Hart NJ8A-1 LLC</v>
      </c>
      <c r="H534" s="64" t="s">
        <v>4100</v>
      </c>
      <c r="I534" s="64" t="s">
        <v>4100</v>
      </c>
      <c r="J534" s="100" t="s">
        <v>4100</v>
      </c>
      <c r="K534" s="100" t="s">
        <v>4100</v>
      </c>
      <c r="L534" s="65">
        <v>0.51</v>
      </c>
      <c r="M534" s="71" t="s">
        <v>4247</v>
      </c>
      <c r="N534" s="67">
        <f>VLOOKUP($A534,'Project List'!$A:$I,7,FALSE)</f>
        <v>3.8457999999999997</v>
      </c>
      <c r="O534" s="67">
        <f>VLOOKUP($A534,'Project List'!$A:$I,8,FALSE)</f>
        <v>3845.7999999999997</v>
      </c>
      <c r="P534" s="68">
        <f t="shared" si="14"/>
        <v>1.9613579999999999</v>
      </c>
      <c r="Q534" s="69">
        <f>VLOOKUP($A534,'Project List'!$A:$I,9,FALSE)</f>
        <v>2023</v>
      </c>
      <c r="S534" s="62" t="s">
        <v>4495</v>
      </c>
    </row>
    <row r="535" spans="1:19">
      <c r="A535" s="63" t="s">
        <v>3941</v>
      </c>
      <c r="B535" s="63" t="s">
        <v>3941</v>
      </c>
      <c r="C535" s="62" t="str">
        <f>VLOOKUP($A535,'Project List'!$A:$I,2,FALSE)</f>
        <v>Secaucus</v>
      </c>
      <c r="D535" s="62" t="str">
        <f>VLOOKUP($A535,'Project List'!$A:$I,3,FALSE)</f>
        <v>NJ</v>
      </c>
      <c r="E535" s="62" t="str">
        <f>VLOOKUP($A535,'Project List'!$A:$I,4,FALSE)</f>
        <v>Public Service Elec &amp; Gas Co</v>
      </c>
      <c r="F535" s="62" t="str">
        <f>VLOOKUP($A535,'Project List'!$A:$I,5,FALSE)</f>
        <v>Investor Owned</v>
      </c>
      <c r="G535" s="62" t="str">
        <f>VLOOKUP($A535,'Project List'!$A:$I,6,FALSE)</f>
        <v>Altus Power, Inc.</v>
      </c>
      <c r="H535" s="64" t="s">
        <v>4100</v>
      </c>
      <c r="I535" s="64" t="s">
        <v>4100</v>
      </c>
      <c r="J535" s="100" t="s">
        <v>4100</v>
      </c>
      <c r="K535" s="100" t="s">
        <v>4100</v>
      </c>
      <c r="L535" s="65">
        <v>0.51</v>
      </c>
      <c r="M535" s="71" t="s">
        <v>4247</v>
      </c>
      <c r="N535" s="67">
        <f>VLOOKUP($A535,'Project List'!$A:$I,7,FALSE)</f>
        <v>0.58455384615384609</v>
      </c>
      <c r="O535" s="67">
        <f>VLOOKUP($A535,'Project List'!$A:$I,8,FALSE)</f>
        <v>584.55384615384605</v>
      </c>
      <c r="P535" s="68">
        <f t="shared" si="14"/>
        <v>0.2981224615384615</v>
      </c>
      <c r="Q535" s="69">
        <f>VLOOKUP($A535,'Project List'!$A:$I,9,FALSE)</f>
        <v>2023</v>
      </c>
      <c r="S535" s="62" t="s">
        <v>4495</v>
      </c>
    </row>
    <row r="536" spans="1:19">
      <c r="A536" s="63" t="s">
        <v>3900</v>
      </c>
      <c r="B536" s="63" t="s">
        <v>3900</v>
      </c>
      <c r="C536" s="62" t="str">
        <f>VLOOKUP($A536,'Project List'!$A:$I,2,FALSE)</f>
        <v>Parsippany</v>
      </c>
      <c r="D536" s="62" t="str">
        <f>VLOOKUP($A536,'Project List'!$A:$I,3,FALSE)</f>
        <v>NJ</v>
      </c>
      <c r="E536" s="62" t="str">
        <f>VLOOKUP($A536,'Project List'!$A:$I,4,FALSE)</f>
        <v>Jersey Central Power &amp; Lt Co</v>
      </c>
      <c r="F536" s="62" t="str">
        <f>VLOOKUP($A536,'Project List'!$A:$I,5,FALSE)</f>
        <v>Investor Owned</v>
      </c>
      <c r="G536" s="62" t="str">
        <f>VLOOKUP($A536,'Project List'!$A:$I,6,FALSE)</f>
        <v>Cubesmart LP</v>
      </c>
      <c r="H536" s="64" t="s">
        <v>4100</v>
      </c>
      <c r="I536" s="64" t="s">
        <v>4100</v>
      </c>
      <c r="J536" s="100" t="s">
        <v>4100</v>
      </c>
      <c r="K536" s="100" t="s">
        <v>4100</v>
      </c>
      <c r="L536" s="65">
        <v>0.51</v>
      </c>
      <c r="M536" s="71" t="s">
        <v>4247</v>
      </c>
      <c r="N536" s="67">
        <f>VLOOKUP($A536,'Project List'!$A:$I,7,FALSE)</f>
        <v>0.31675384615384611</v>
      </c>
      <c r="O536" s="67">
        <f>VLOOKUP($A536,'Project List'!$A:$I,8,FALSE)</f>
        <v>316.7538461538461</v>
      </c>
      <c r="P536" s="68">
        <f t="shared" si="14"/>
        <v>0.16154446153846153</v>
      </c>
      <c r="Q536" s="69">
        <f>VLOOKUP($A536,'Project List'!$A:$I,9,FALSE)</f>
        <v>2023</v>
      </c>
      <c r="S536" s="62" t="s">
        <v>4495</v>
      </c>
    </row>
    <row r="537" spans="1:19">
      <c r="A537" s="63" t="s">
        <v>3911</v>
      </c>
      <c r="B537" s="63" t="s">
        <v>3911</v>
      </c>
      <c r="C537" s="62" t="str">
        <f>VLOOKUP($A537,'Project List'!$A:$I,2,FALSE)</f>
        <v>Moorestown</v>
      </c>
      <c r="D537" s="62" t="str">
        <f>VLOOKUP($A537,'Project List'!$A:$I,3,FALSE)</f>
        <v>NJ</v>
      </c>
      <c r="E537" s="62" t="str">
        <f>VLOOKUP($A537,'Project List'!$A:$I,4,FALSE)</f>
        <v>Public Service Elec &amp; Gas Co</v>
      </c>
      <c r="F537" s="62" t="str">
        <f>VLOOKUP($A537,'Project List'!$A:$I,5,FALSE)</f>
        <v>Investor Owned</v>
      </c>
      <c r="G537" s="62" t="str">
        <f>VLOOKUP($A537,'Project List'!$A:$I,6,FALSE)</f>
        <v>GGC Brennan Industrial LLC</v>
      </c>
      <c r="H537" s="64" t="s">
        <v>4100</v>
      </c>
      <c r="I537" s="64" t="s">
        <v>4100</v>
      </c>
      <c r="J537" s="100" t="s">
        <v>4100</v>
      </c>
      <c r="K537" s="100" t="s">
        <v>4100</v>
      </c>
      <c r="L537" s="65">
        <v>0.51</v>
      </c>
      <c r="M537" s="71" t="s">
        <v>4247</v>
      </c>
      <c r="N537" s="67">
        <f>VLOOKUP($A537,'Project List'!$A:$I,7,FALSE)</f>
        <v>0.28166153846153852</v>
      </c>
      <c r="O537" s="67">
        <f>VLOOKUP($A537,'Project List'!$A:$I,8,FALSE)</f>
        <v>281.6615384615385</v>
      </c>
      <c r="P537" s="68">
        <f t="shared" si="14"/>
        <v>0.14364738461538465</v>
      </c>
      <c r="Q537" s="69">
        <f>VLOOKUP($A537,'Project List'!$A:$I,9,FALSE)</f>
        <v>2023</v>
      </c>
      <c r="S537" s="62" t="s">
        <v>4495</v>
      </c>
    </row>
    <row r="538" spans="1:19">
      <c r="A538" s="63" t="s">
        <v>3892</v>
      </c>
      <c r="B538" s="63" t="s">
        <v>3892</v>
      </c>
      <c r="C538" s="62" t="str">
        <f>VLOOKUP($A538,'Project List'!$A:$I,2,FALSE)</f>
        <v>Pennsauken</v>
      </c>
      <c r="D538" s="62" t="str">
        <f>VLOOKUP($A538,'Project List'!$A:$I,3,FALSE)</f>
        <v>NJ</v>
      </c>
      <c r="E538" s="62" t="str">
        <f>VLOOKUP($A538,'Project List'!$A:$I,4,FALSE)</f>
        <v>Public Service Elec &amp; Gas Co</v>
      </c>
      <c r="F538" s="62" t="str">
        <f>VLOOKUP($A538,'Project List'!$A:$I,5,FALSE)</f>
        <v>Investor Owned</v>
      </c>
      <c r="G538" s="62" t="str">
        <f>VLOOKUP($A538,'Project List'!$A:$I,6,FALSE)</f>
        <v>JMJ Warehouse Associates, LLC</v>
      </c>
      <c r="H538" s="64" t="s">
        <v>4100</v>
      </c>
      <c r="I538" s="64" t="s">
        <v>4100</v>
      </c>
      <c r="J538" s="100" t="s">
        <v>4100</v>
      </c>
      <c r="K538" s="100" t="s">
        <v>4100</v>
      </c>
      <c r="L538" s="65">
        <v>0.51</v>
      </c>
      <c r="M538" s="71" t="s">
        <v>4247</v>
      </c>
      <c r="N538" s="67">
        <f>VLOOKUP($A538,'Project List'!$A:$I,7,FALSE)</f>
        <v>0.59210000000000007</v>
      </c>
      <c r="O538" s="67">
        <f>VLOOKUP($A538,'Project List'!$A:$I,8,FALSE)</f>
        <v>592.1</v>
      </c>
      <c r="P538" s="68">
        <f t="shared" si="14"/>
        <v>0.30197100000000004</v>
      </c>
      <c r="Q538" s="69">
        <f>VLOOKUP($A538,'Project List'!$A:$I,9,FALSE)</f>
        <v>2023</v>
      </c>
      <c r="S538" s="62" t="s">
        <v>4495</v>
      </c>
    </row>
    <row r="539" spans="1:19">
      <c r="A539" s="63" t="s">
        <v>3884</v>
      </c>
      <c r="B539" s="63" t="s">
        <v>3884</v>
      </c>
      <c r="C539" s="62" t="str">
        <f>VLOOKUP($A539,'Project List'!$A:$I,2,FALSE)</f>
        <v>Moorestown</v>
      </c>
      <c r="D539" s="62" t="str">
        <f>VLOOKUP($A539,'Project List'!$A:$I,3,FALSE)</f>
        <v>NJ</v>
      </c>
      <c r="E539" s="62" t="str">
        <f>VLOOKUP($A539,'Project List'!$A:$I,4,FALSE)</f>
        <v>Public Service Elec &amp; Gas Co</v>
      </c>
      <c r="F539" s="62" t="str">
        <f>VLOOKUP($A539,'Project List'!$A:$I,5,FALSE)</f>
        <v>Investor Owned</v>
      </c>
      <c r="G539" s="62" t="str">
        <f>VLOOKUP($A539,'Project List'!$A:$I,6,FALSE)</f>
        <v>GGC Brennan Industrial LLC</v>
      </c>
      <c r="H539" s="64" t="s">
        <v>4100</v>
      </c>
      <c r="I539" s="64" t="s">
        <v>4100</v>
      </c>
      <c r="J539" s="100" t="s">
        <v>4100</v>
      </c>
      <c r="K539" s="100" t="s">
        <v>4100</v>
      </c>
      <c r="L539" s="65">
        <v>0.51</v>
      </c>
      <c r="M539" s="71" t="s">
        <v>4247</v>
      </c>
      <c r="N539" s="67">
        <f>VLOOKUP($A539,'Project List'!$A:$I,7,FALSE)</f>
        <v>0.45433846153846152</v>
      </c>
      <c r="O539" s="67">
        <f>VLOOKUP($A539,'Project List'!$A:$I,8,FALSE)</f>
        <v>454.3384615384615</v>
      </c>
      <c r="P539" s="68">
        <f t="shared" si="14"/>
        <v>0.23171261538461538</v>
      </c>
      <c r="Q539" s="69">
        <f>VLOOKUP($A539,'Project List'!$A:$I,9,FALSE)</f>
        <v>2023</v>
      </c>
      <c r="S539" s="62" t="s">
        <v>4495</v>
      </c>
    </row>
    <row r="540" spans="1:19">
      <c r="A540" s="63" t="s">
        <v>3899</v>
      </c>
      <c r="B540" s="63" t="s">
        <v>3899</v>
      </c>
      <c r="C540" s="62" t="str">
        <f>VLOOKUP($A540,'Project List'!$A:$I,2,FALSE)</f>
        <v>Pittsgrove</v>
      </c>
      <c r="D540" s="62" t="str">
        <f>VLOOKUP($A540,'Project List'!$A:$I,3,FALSE)</f>
        <v>NJ</v>
      </c>
      <c r="E540" s="62" t="str">
        <f>VLOOKUP($A540,'Project List'!$A:$I,4,FALSE)</f>
        <v>Atlantic City Electric Co</v>
      </c>
      <c r="F540" s="62" t="str">
        <f>VLOOKUP($A540,'Project List'!$A:$I,5,FALSE)</f>
        <v>Investor Owned</v>
      </c>
      <c r="G540" s="62" t="str">
        <f>VLOOKUP($A540,'Project List'!$A:$I,6,FALSE)</f>
        <v>Pittsgrove Township</v>
      </c>
      <c r="H540" s="64" t="s">
        <v>4100</v>
      </c>
      <c r="I540" s="64" t="s">
        <v>4100</v>
      </c>
      <c r="J540" s="100" t="s">
        <v>4100</v>
      </c>
      <c r="K540" s="100" t="s">
        <v>4100</v>
      </c>
      <c r="L540" s="65">
        <v>0.51</v>
      </c>
      <c r="M540" s="71" t="s">
        <v>4247</v>
      </c>
      <c r="N540" s="67">
        <f>VLOOKUP($A540,'Project List'!$A:$I,7,FALSE)</f>
        <v>1.5419076923076922</v>
      </c>
      <c r="O540" s="67">
        <f>VLOOKUP($A540,'Project List'!$A:$I,8,FALSE)</f>
        <v>1541.9076923076923</v>
      </c>
      <c r="P540" s="68">
        <f t="shared" si="14"/>
        <v>0.78637292307692308</v>
      </c>
      <c r="Q540" s="69">
        <f>VLOOKUP($A540,'Project List'!$A:$I,9,FALSE)</f>
        <v>2023</v>
      </c>
      <c r="S540" s="62" t="s">
        <v>4495</v>
      </c>
    </row>
    <row r="541" spans="1:19">
      <c r="A541" s="63" t="s">
        <v>3934</v>
      </c>
      <c r="B541" s="63" t="s">
        <v>3934</v>
      </c>
      <c r="C541" s="62" t="str">
        <f>VLOOKUP($A541,'Project List'!$A:$I,2,FALSE)</f>
        <v>Moorestown</v>
      </c>
      <c r="D541" s="62" t="str">
        <f>VLOOKUP($A541,'Project List'!$A:$I,3,FALSE)</f>
        <v>NJ</v>
      </c>
      <c r="E541" s="62" t="str">
        <f>VLOOKUP($A541,'Project List'!$A:$I,4,FALSE)</f>
        <v>Public Service Elec &amp; Gas Co</v>
      </c>
      <c r="F541" s="62" t="str">
        <f>VLOOKUP($A541,'Project List'!$A:$I,5,FALSE)</f>
        <v>Investor Owned</v>
      </c>
      <c r="G541" s="62" t="str">
        <f>VLOOKUP($A541,'Project List'!$A:$I,6,FALSE)</f>
        <v>GGC Brennan Industrial LLC</v>
      </c>
      <c r="H541" s="64" t="s">
        <v>4100</v>
      </c>
      <c r="I541" s="64" t="s">
        <v>4100</v>
      </c>
      <c r="J541" s="100" t="s">
        <v>4100</v>
      </c>
      <c r="K541" s="100" t="s">
        <v>4100</v>
      </c>
      <c r="L541" s="65">
        <v>0.51</v>
      </c>
      <c r="M541" s="71" t="s">
        <v>4247</v>
      </c>
      <c r="N541" s="67">
        <f>VLOOKUP($A541,'Project List'!$A:$I,7,FALSE)</f>
        <v>0.34889230769230767</v>
      </c>
      <c r="O541" s="67">
        <f>VLOOKUP($A541,'Project List'!$A:$I,8,FALSE)</f>
        <v>348.89230769230767</v>
      </c>
      <c r="P541" s="68">
        <f t="shared" si="14"/>
        <v>0.17793507692307692</v>
      </c>
      <c r="Q541" s="69">
        <f>VLOOKUP($A541,'Project List'!$A:$I,9,FALSE)</f>
        <v>2023</v>
      </c>
      <c r="S541" s="62" t="s">
        <v>4495</v>
      </c>
    </row>
    <row r="542" spans="1:19">
      <c r="A542" s="63" t="s">
        <v>3947</v>
      </c>
      <c r="B542" s="63" t="s">
        <v>3947</v>
      </c>
      <c r="C542" s="62" t="str">
        <f>VLOOKUP($A542,'Project List'!$A:$I,2,FALSE)</f>
        <v>Moorestown</v>
      </c>
      <c r="D542" s="62" t="str">
        <f>VLOOKUP($A542,'Project List'!$A:$I,3,FALSE)</f>
        <v>NJ</v>
      </c>
      <c r="E542" s="62" t="str">
        <f>VLOOKUP($A542,'Project List'!$A:$I,4,FALSE)</f>
        <v>Public Service Elec &amp; Gas Co</v>
      </c>
      <c r="F542" s="62" t="str">
        <f>VLOOKUP($A542,'Project List'!$A:$I,5,FALSE)</f>
        <v>Investor Owned</v>
      </c>
      <c r="G542" s="62" t="str">
        <f>VLOOKUP($A542,'Project List'!$A:$I,6,FALSE)</f>
        <v>GGC Brennan Industrial LLC</v>
      </c>
      <c r="H542" s="64" t="s">
        <v>4100</v>
      </c>
      <c r="I542" s="64" t="s">
        <v>4100</v>
      </c>
      <c r="J542" s="100" t="s">
        <v>4100</v>
      </c>
      <c r="K542" s="100" t="s">
        <v>4100</v>
      </c>
      <c r="L542" s="65">
        <v>0.51</v>
      </c>
      <c r="M542" s="71" t="s">
        <v>4247</v>
      </c>
      <c r="N542" s="67">
        <f>VLOOKUP($A542,'Project List'!$A:$I,7,FALSE)</f>
        <v>0.3248307692307692</v>
      </c>
      <c r="O542" s="67">
        <f>VLOOKUP($A542,'Project List'!$A:$I,8,FALSE)</f>
        <v>324.83076923076919</v>
      </c>
      <c r="P542" s="68">
        <f t="shared" si="14"/>
        <v>0.16566369230769229</v>
      </c>
      <c r="Q542" s="69">
        <f>VLOOKUP($A542,'Project List'!$A:$I,9,FALSE)</f>
        <v>2023</v>
      </c>
      <c r="S542" s="62" t="s">
        <v>4495</v>
      </c>
    </row>
    <row r="543" spans="1:19">
      <c r="A543" s="63" t="s">
        <v>3949</v>
      </c>
      <c r="B543" s="63" t="s">
        <v>3949</v>
      </c>
      <c r="C543" s="62" t="str">
        <f>VLOOKUP($A543,'Project List'!$A:$I,2,FALSE)</f>
        <v>Moorestown</v>
      </c>
      <c r="D543" s="62" t="str">
        <f>VLOOKUP($A543,'Project List'!$A:$I,3,FALSE)</f>
        <v>NJ</v>
      </c>
      <c r="E543" s="62" t="str">
        <f>VLOOKUP($A543,'Project List'!$A:$I,4,FALSE)</f>
        <v>Public Service Elec &amp; Gas Co</v>
      </c>
      <c r="F543" s="62" t="str">
        <f>VLOOKUP($A543,'Project List'!$A:$I,5,FALSE)</f>
        <v>Investor Owned</v>
      </c>
      <c r="G543" s="62" t="str">
        <f>VLOOKUP($A543,'Project List'!$A:$I,6,FALSE)</f>
        <v>GGC Brennan Industrial LLC</v>
      </c>
      <c r="H543" s="64" t="s">
        <v>4100</v>
      </c>
      <c r="I543" s="64" t="s">
        <v>4100</v>
      </c>
      <c r="J543" s="100" t="s">
        <v>4100</v>
      </c>
      <c r="K543" s="100" t="s">
        <v>4100</v>
      </c>
      <c r="L543" s="65">
        <v>0.51</v>
      </c>
      <c r="M543" s="71" t="s">
        <v>4247</v>
      </c>
      <c r="N543" s="67">
        <f>VLOOKUP($A543,'Project List'!$A:$I,7,FALSE)</f>
        <v>0.28944615384615385</v>
      </c>
      <c r="O543" s="67">
        <f>VLOOKUP($A543,'Project List'!$A:$I,8,FALSE)</f>
        <v>289.44615384615383</v>
      </c>
      <c r="P543" s="68">
        <f t="shared" si="14"/>
        <v>0.14761753846153847</v>
      </c>
      <c r="Q543" s="69">
        <f>VLOOKUP($A543,'Project List'!$A:$I,9,FALSE)</f>
        <v>2023</v>
      </c>
      <c r="S543" s="62" t="s">
        <v>4495</v>
      </c>
    </row>
    <row r="544" spans="1:19">
      <c r="A544" s="63" t="s">
        <v>3951</v>
      </c>
      <c r="B544" s="63" t="s">
        <v>3951</v>
      </c>
      <c r="C544" s="62" t="str">
        <f>VLOOKUP($A544,'Project List'!$A:$I,2,FALSE)</f>
        <v>Moorestown</v>
      </c>
      <c r="D544" s="62" t="str">
        <f>VLOOKUP($A544,'Project List'!$A:$I,3,FALSE)</f>
        <v>NJ</v>
      </c>
      <c r="E544" s="62" t="str">
        <f>VLOOKUP($A544,'Project List'!$A:$I,4,FALSE)</f>
        <v>Public Service Elec &amp; Gas Co</v>
      </c>
      <c r="F544" s="62" t="str">
        <f>VLOOKUP($A544,'Project List'!$A:$I,5,FALSE)</f>
        <v>Investor Owned</v>
      </c>
      <c r="G544" s="62" t="str">
        <f>VLOOKUP($A544,'Project List'!$A:$I,6,FALSE)</f>
        <v>GGC Brennan Industrial LLC</v>
      </c>
      <c r="H544" s="64" t="s">
        <v>4100</v>
      </c>
      <c r="I544" s="64" t="s">
        <v>4100</v>
      </c>
      <c r="J544" s="100" t="s">
        <v>4100</v>
      </c>
      <c r="K544" s="100" t="s">
        <v>4100</v>
      </c>
      <c r="L544" s="65">
        <v>0.51</v>
      </c>
      <c r="M544" s="71" t="s">
        <v>4247</v>
      </c>
      <c r="N544" s="67">
        <f>VLOOKUP($A544,'Project List'!$A:$I,7,FALSE)</f>
        <v>0.24344615384615387</v>
      </c>
      <c r="O544" s="67">
        <f>VLOOKUP($A544,'Project List'!$A:$I,8,FALSE)</f>
        <v>243.44615384615386</v>
      </c>
      <c r="P544" s="68">
        <f t="shared" si="14"/>
        <v>0.12415753846153847</v>
      </c>
      <c r="Q544" s="69">
        <f>VLOOKUP($A544,'Project List'!$A:$I,9,FALSE)</f>
        <v>2023</v>
      </c>
      <c r="S544" s="62" t="s">
        <v>4495</v>
      </c>
    </row>
    <row r="545" spans="1:19">
      <c r="A545" s="63" t="s">
        <v>3943</v>
      </c>
      <c r="B545" s="63" t="s">
        <v>3943</v>
      </c>
      <c r="C545" s="62" t="str">
        <f>VLOOKUP($A545,'Project List'!$A:$I,2,FALSE)</f>
        <v>South Brunswick</v>
      </c>
      <c r="D545" s="62" t="str">
        <f>VLOOKUP($A545,'Project List'!$A:$I,3,FALSE)</f>
        <v>NJ</v>
      </c>
      <c r="E545" s="62" t="str">
        <f>VLOOKUP($A545,'Project List'!$A:$I,4,FALSE)</f>
        <v>Public Service Elec &amp; Gas Co</v>
      </c>
      <c r="F545" s="62" t="str">
        <f>VLOOKUP($A545,'Project List'!$A:$I,5,FALSE)</f>
        <v>Investor Owned</v>
      </c>
      <c r="G545" s="62" t="str">
        <f>VLOOKUP($A545,'Project List'!$A:$I,6,FALSE)</f>
        <v>Altus Power, Inc.</v>
      </c>
      <c r="H545" s="64" t="s">
        <v>4100</v>
      </c>
      <c r="I545" s="64" t="s">
        <v>4100</v>
      </c>
      <c r="J545" s="100" t="s">
        <v>4100</v>
      </c>
      <c r="K545" s="100" t="s">
        <v>4100</v>
      </c>
      <c r="L545" s="65">
        <v>0.51</v>
      </c>
      <c r="M545" s="71" t="s">
        <v>4247</v>
      </c>
      <c r="N545" s="67">
        <f>VLOOKUP($A545,'Project List'!$A:$I,7,FALSE)</f>
        <v>2.2600153846153845</v>
      </c>
      <c r="O545" s="67">
        <f>VLOOKUP($A545,'Project List'!$A:$I,8,FALSE)</f>
        <v>2260.0153846153844</v>
      </c>
      <c r="P545" s="68">
        <f t="shared" si="14"/>
        <v>1.152607846153846</v>
      </c>
      <c r="Q545" s="69">
        <f>VLOOKUP($A545,'Project List'!$A:$I,9,FALSE)</f>
        <v>2023</v>
      </c>
      <c r="S545" s="62" t="s">
        <v>4495</v>
      </c>
    </row>
    <row r="546" spans="1:19">
      <c r="A546" s="63" t="s">
        <v>3944</v>
      </c>
      <c r="B546" s="63" t="s">
        <v>3944</v>
      </c>
      <c r="C546" s="62" t="str">
        <f>VLOOKUP($A546,'Project List'!$A:$I,2,FALSE)</f>
        <v>Moorestown</v>
      </c>
      <c r="D546" s="62" t="str">
        <f>VLOOKUP($A546,'Project List'!$A:$I,3,FALSE)</f>
        <v>NJ</v>
      </c>
      <c r="E546" s="62" t="str">
        <f>VLOOKUP($A546,'Project List'!$A:$I,4,FALSE)</f>
        <v>Public Service Elec &amp; Gas Co</v>
      </c>
      <c r="F546" s="62" t="str">
        <f>VLOOKUP($A546,'Project List'!$A:$I,5,FALSE)</f>
        <v>Investor Owned</v>
      </c>
      <c r="G546" s="62" t="str">
        <f>VLOOKUP($A546,'Project List'!$A:$I,6,FALSE)</f>
        <v>GGC Brennan Industrial LLC</v>
      </c>
      <c r="H546" s="64" t="s">
        <v>4100</v>
      </c>
      <c r="I546" s="64" t="s">
        <v>4100</v>
      </c>
      <c r="J546" s="100" t="s">
        <v>4100</v>
      </c>
      <c r="K546" s="100" t="s">
        <v>4100</v>
      </c>
      <c r="L546" s="65">
        <v>0.51</v>
      </c>
      <c r="M546" s="71" t="s">
        <v>4247</v>
      </c>
      <c r="N546" s="67">
        <f>VLOOKUP($A546,'Project List'!$A:$I,7,FALSE)</f>
        <v>0.39489230769230765</v>
      </c>
      <c r="O546" s="67">
        <f>VLOOKUP($A546,'Project List'!$A:$I,8,FALSE)</f>
        <v>394.89230769230767</v>
      </c>
      <c r="P546" s="68">
        <f t="shared" si="14"/>
        <v>0.2013950769230769</v>
      </c>
      <c r="Q546" s="69">
        <f>VLOOKUP($A546,'Project List'!$A:$I,9,FALSE)</f>
        <v>2023</v>
      </c>
      <c r="S546" s="62" t="s">
        <v>4495</v>
      </c>
    </row>
    <row r="547" spans="1:19">
      <c r="A547" s="63" t="s">
        <v>3945</v>
      </c>
      <c r="B547" s="63" t="s">
        <v>3945</v>
      </c>
      <c r="C547" s="62" t="str">
        <f>VLOOKUP($A547,'Project List'!$A:$I,2,FALSE)</f>
        <v>Moorestown</v>
      </c>
      <c r="D547" s="62" t="str">
        <f>VLOOKUP($A547,'Project List'!$A:$I,3,FALSE)</f>
        <v>NJ</v>
      </c>
      <c r="E547" s="62" t="str">
        <f>VLOOKUP($A547,'Project List'!$A:$I,4,FALSE)</f>
        <v>Public Service Elec &amp; Gas Co</v>
      </c>
      <c r="F547" s="62" t="str">
        <f>VLOOKUP($A547,'Project List'!$A:$I,5,FALSE)</f>
        <v>Investor Owned</v>
      </c>
      <c r="G547" s="62" t="str">
        <f>VLOOKUP($A547,'Project List'!$A:$I,6,FALSE)</f>
        <v>GGC Brennan Industrial LLC</v>
      </c>
      <c r="H547" s="64" t="s">
        <v>4100</v>
      </c>
      <c r="I547" s="64" t="s">
        <v>4100</v>
      </c>
      <c r="J547" s="100" t="s">
        <v>4100</v>
      </c>
      <c r="K547" s="100" t="s">
        <v>4100</v>
      </c>
      <c r="L547" s="65">
        <v>0.51</v>
      </c>
      <c r="M547" s="71" t="s">
        <v>4247</v>
      </c>
      <c r="N547" s="67">
        <f>VLOOKUP($A547,'Project List'!$A:$I,7,FALSE)</f>
        <v>0.1648923076923077</v>
      </c>
      <c r="O547" s="67">
        <f>VLOOKUP($A547,'Project List'!$A:$I,8,FALSE)</f>
        <v>164.8923076923077</v>
      </c>
      <c r="P547" s="68">
        <f t="shared" si="14"/>
        <v>8.4095076923076925E-2</v>
      </c>
      <c r="Q547" s="69">
        <f>VLOOKUP($A547,'Project List'!$A:$I,9,FALSE)</f>
        <v>2023</v>
      </c>
      <c r="S547" s="62" t="s">
        <v>4495</v>
      </c>
    </row>
    <row r="548" spans="1:19">
      <c r="A548" s="63" t="s">
        <v>3950</v>
      </c>
      <c r="B548" s="63" t="s">
        <v>3950</v>
      </c>
      <c r="C548" s="62" t="str">
        <f>VLOOKUP($A548,'Project List'!$A:$I,2,FALSE)</f>
        <v>Moorestown</v>
      </c>
      <c r="D548" s="62" t="str">
        <f>VLOOKUP($A548,'Project List'!$A:$I,3,FALSE)</f>
        <v>NJ</v>
      </c>
      <c r="E548" s="62" t="str">
        <f>VLOOKUP($A548,'Project List'!$A:$I,4,FALSE)</f>
        <v>Public Service Elec &amp; Gas Co</v>
      </c>
      <c r="F548" s="62" t="str">
        <f>VLOOKUP($A548,'Project List'!$A:$I,5,FALSE)</f>
        <v>Investor Owned</v>
      </c>
      <c r="G548" s="62" t="str">
        <f>VLOOKUP($A548,'Project List'!$A:$I,6,FALSE)</f>
        <v>GGC Brennan Industrial LLC</v>
      </c>
      <c r="H548" s="64" t="s">
        <v>4100</v>
      </c>
      <c r="I548" s="64" t="s">
        <v>4100</v>
      </c>
      <c r="J548" s="100" t="s">
        <v>4100</v>
      </c>
      <c r="K548" s="100" t="s">
        <v>4100</v>
      </c>
      <c r="L548" s="65">
        <v>0.51</v>
      </c>
      <c r="M548" s="71" t="s">
        <v>4247</v>
      </c>
      <c r="N548" s="67">
        <f>VLOOKUP($A548,'Project List'!$A:$I,7,FALSE)</f>
        <v>0.26679999999999998</v>
      </c>
      <c r="O548" s="67">
        <f>VLOOKUP($A548,'Project List'!$A:$I,8,FALSE)</f>
        <v>266.79999999999995</v>
      </c>
      <c r="P548" s="68">
        <f t="shared" si="14"/>
        <v>0.13606799999999999</v>
      </c>
      <c r="Q548" s="69">
        <f>VLOOKUP($A548,'Project List'!$A:$I,9,FALSE)</f>
        <v>2023</v>
      </c>
      <c r="S548" s="62" t="s">
        <v>4495</v>
      </c>
    </row>
    <row r="549" spans="1:19">
      <c r="A549" s="63" t="s">
        <v>3952</v>
      </c>
      <c r="B549" s="63" t="s">
        <v>3952</v>
      </c>
      <c r="C549" s="62" t="str">
        <f>VLOOKUP($A549,'Project List'!$A:$I,2,FALSE)</f>
        <v>Moorestown</v>
      </c>
      <c r="D549" s="62" t="str">
        <f>VLOOKUP($A549,'Project List'!$A:$I,3,FALSE)</f>
        <v>NJ</v>
      </c>
      <c r="E549" s="62" t="str">
        <f>VLOOKUP($A549,'Project List'!$A:$I,4,FALSE)</f>
        <v>Public Service Elec &amp; Gas Co</v>
      </c>
      <c r="F549" s="62" t="str">
        <f>VLOOKUP($A549,'Project List'!$A:$I,5,FALSE)</f>
        <v>Investor Owned</v>
      </c>
      <c r="G549" s="62" t="str">
        <f>VLOOKUP($A549,'Project List'!$A:$I,6,FALSE)</f>
        <v>GGC Brennan Industrial LLC</v>
      </c>
      <c r="H549" s="64" t="s">
        <v>4100</v>
      </c>
      <c r="I549" s="64" t="s">
        <v>4100</v>
      </c>
      <c r="J549" s="100" t="s">
        <v>4100</v>
      </c>
      <c r="K549" s="100" t="s">
        <v>4100</v>
      </c>
      <c r="L549" s="65">
        <v>0.51</v>
      </c>
      <c r="M549" s="71" t="s">
        <v>4247</v>
      </c>
      <c r="N549" s="67">
        <f>VLOOKUP($A549,'Project List'!$A:$I,7,FALSE)</f>
        <v>0.5781846153846153</v>
      </c>
      <c r="O549" s="67">
        <f>VLOOKUP($A549,'Project List'!$A:$I,8,FALSE)</f>
        <v>578.18461538461531</v>
      </c>
      <c r="P549" s="68">
        <f t="shared" si="14"/>
        <v>0.29487415384615379</v>
      </c>
      <c r="Q549" s="69">
        <f>VLOOKUP($A549,'Project List'!$A:$I,9,FALSE)</f>
        <v>2023</v>
      </c>
      <c r="S549" s="62" t="s">
        <v>4495</v>
      </c>
    </row>
    <row r="550" spans="1:19">
      <c r="A550" s="85"/>
      <c r="B550" s="62" t="s">
        <v>4212</v>
      </c>
      <c r="D550" s="71" t="s">
        <v>310</v>
      </c>
      <c r="F550" s="62" t="s">
        <v>330</v>
      </c>
      <c r="H550" s="64" t="s">
        <v>4100</v>
      </c>
      <c r="I550" s="64" t="s">
        <v>4100</v>
      </c>
      <c r="J550" s="100" t="s">
        <v>4100</v>
      </c>
      <c r="K550" s="100" t="s">
        <v>4100</v>
      </c>
      <c r="L550" s="65">
        <v>0.51</v>
      </c>
      <c r="M550" s="66" t="s">
        <v>4247</v>
      </c>
      <c r="N550" s="72">
        <v>81.309907692307689</v>
      </c>
      <c r="O550" s="72">
        <v>81309.907692307694</v>
      </c>
      <c r="P550" s="68">
        <f t="shared" si="14"/>
        <v>41.468052923076925</v>
      </c>
      <c r="Q550" s="69" t="s">
        <v>4199</v>
      </c>
      <c r="R550" s="63" t="s">
        <v>4213</v>
      </c>
      <c r="S550" s="62" t="s">
        <v>4495</v>
      </c>
    </row>
    <row r="551" spans="1:19">
      <c r="A551" s="77" t="s">
        <v>1722</v>
      </c>
      <c r="B551" s="63" t="s">
        <v>4556</v>
      </c>
      <c r="C551" s="62" t="str">
        <f>VLOOKUP($A551,'Project List'!$A:$I,2,FALSE)</f>
        <v>Poughkeepsie</v>
      </c>
      <c r="D551" s="62" t="str">
        <f>VLOOKUP($A551,'Project List'!$A:$I,3,FALSE)</f>
        <v>NY</v>
      </c>
      <c r="E551" s="62" t="str">
        <f>VLOOKUP($A551,'Project List'!$A:$I,4,FALSE)</f>
        <v>Central Hudson Gas &amp; Elec Corp</v>
      </c>
      <c r="F551" s="62" t="str">
        <f>VLOOKUP($A551,'Project List'!$A:$I,5,FALSE)</f>
        <v>Investor Owned</v>
      </c>
      <c r="G551" s="62" t="str">
        <f>VLOOKUP($A551,'Project List'!$A:$I,6,FALSE)</f>
        <v>Clearway Renew LLC</v>
      </c>
      <c r="H551" s="64" t="s">
        <v>4100</v>
      </c>
      <c r="I551" s="64" t="s">
        <v>4100</v>
      </c>
      <c r="J551" s="100" t="s">
        <v>4100</v>
      </c>
      <c r="K551" s="100" t="s">
        <v>4100</v>
      </c>
      <c r="L551" s="65">
        <f>1/2.99</f>
        <v>0.33444816053511706</v>
      </c>
      <c r="M551" s="66" t="s">
        <v>4101</v>
      </c>
      <c r="N551" s="67">
        <f>VLOOKUP($A551,'Project List'!$A:$I,7,FALSE)</f>
        <v>2.3161846153846155</v>
      </c>
      <c r="O551" s="67">
        <f>VLOOKUP($A551,'Project List'!$A:$I,8,FALSE)</f>
        <v>2316.1846153846154</v>
      </c>
      <c r="P551" s="68">
        <f t="shared" si="14"/>
        <v>0.7746436840751223</v>
      </c>
      <c r="Q551" s="69">
        <f>VLOOKUP($A551,'Project List'!$A:$I,9,FALSE)</f>
        <v>2019</v>
      </c>
      <c r="S551" s="62" t="s">
        <v>4557</v>
      </c>
    </row>
    <row r="552" spans="1:19">
      <c r="A552" s="77">
        <v>93846</v>
      </c>
      <c r="B552" s="63" t="s">
        <v>4558</v>
      </c>
      <c r="C552" s="62" t="str">
        <f>VLOOKUP($A552,'Project List'!$A:$I,2,FALSE)</f>
        <v>Rochester</v>
      </c>
      <c r="D552" s="62" t="str">
        <f>VLOOKUP($A552,'Project List'!$A:$I,3,FALSE)</f>
        <v>NY</v>
      </c>
      <c r="E552" s="62" t="str">
        <f>VLOOKUP($A552,'Project List'!$A:$I,4,FALSE)</f>
        <v>Central Hudson Gas &amp; Elec Corp</v>
      </c>
      <c r="F552" s="62" t="str">
        <f>VLOOKUP($A552,'Project List'!$A:$I,5,FALSE)</f>
        <v>Investor Owned</v>
      </c>
      <c r="G552" s="62" t="str">
        <f>VLOOKUP($A552,'Project List'!$A:$I,6,FALSE)</f>
        <v>Nexamp Inc</v>
      </c>
      <c r="H552" s="64" t="s">
        <v>4100</v>
      </c>
      <c r="I552" s="64" t="s">
        <v>4100</v>
      </c>
      <c r="J552" s="100" t="s">
        <v>4100</v>
      </c>
      <c r="K552" s="100" t="s">
        <v>4100</v>
      </c>
      <c r="L552" s="65">
        <f>1/5.7</f>
        <v>0.17543859649122806</v>
      </c>
      <c r="M552" s="66" t="s">
        <v>4101</v>
      </c>
      <c r="N552" s="67">
        <f>VLOOKUP($A552,'Project List'!$A:$I,7,FALSE)</f>
        <v>4.2848999999999995</v>
      </c>
      <c r="O552" s="67">
        <f>VLOOKUP($A552,'Project List'!$A:$I,8,FALSE)</f>
        <v>4284.8999999999996</v>
      </c>
      <c r="P552" s="68">
        <f t="shared" si="14"/>
        <v>0.75173684210526304</v>
      </c>
      <c r="Q552" s="69">
        <f>VLOOKUP($A552,'Project List'!$A:$I,9,FALSE)</f>
        <v>2019</v>
      </c>
      <c r="S552" s="62" t="s">
        <v>4557</v>
      </c>
    </row>
    <row r="553" spans="1:19">
      <c r="A553" s="77">
        <v>78581</v>
      </c>
      <c r="B553" s="63" t="s">
        <v>4559</v>
      </c>
      <c r="C553" s="62" t="str">
        <f>VLOOKUP($A553,'Project List'!$A:$I,2,FALSE)</f>
        <v>Crawford</v>
      </c>
      <c r="D553" s="62" t="str">
        <f>VLOOKUP($A553,'Project List'!$A:$I,3,FALSE)</f>
        <v>NY</v>
      </c>
      <c r="E553" s="62" t="str">
        <f>VLOOKUP($A553,'Project List'!$A:$I,4,FALSE)</f>
        <v>Orange &amp; Rockland Utils Inc</v>
      </c>
      <c r="F553" s="62" t="str">
        <f>VLOOKUP($A553,'Project List'!$A:$I,5,FALSE)</f>
        <v>Investor Owned</v>
      </c>
      <c r="G553" s="62" t="str">
        <f>VLOOKUP($A553,'Project List'!$A:$I,6,FALSE)</f>
        <v>Clearway Renew LLC</v>
      </c>
      <c r="H553" s="64" t="s">
        <v>4100</v>
      </c>
      <c r="I553" s="64" t="s">
        <v>4100</v>
      </c>
      <c r="J553" s="100" t="s">
        <v>4100</v>
      </c>
      <c r="K553" s="100" t="s">
        <v>4100</v>
      </c>
      <c r="L553" s="65">
        <f>1/2.7</f>
        <v>0.37037037037037035</v>
      </c>
      <c r="M553" s="66" t="s">
        <v>4101</v>
      </c>
      <c r="N553" s="67">
        <f>VLOOKUP($A553,'Project List'!$A:$I,7,FALSE)</f>
        <v>2.16</v>
      </c>
      <c r="O553" s="67">
        <f>VLOOKUP($A553,'Project List'!$A:$I,8,FALSE)</f>
        <v>2160</v>
      </c>
      <c r="P553" s="68">
        <f t="shared" si="14"/>
        <v>0.8</v>
      </c>
      <c r="Q553" s="69">
        <f>VLOOKUP($A553,'Project List'!$A:$I,9,FALSE)</f>
        <v>2019</v>
      </c>
      <c r="S553" s="62" t="s">
        <v>4557</v>
      </c>
    </row>
    <row r="554" spans="1:19">
      <c r="A554" s="77">
        <v>81594</v>
      </c>
      <c r="B554" s="63" t="s">
        <v>4560</v>
      </c>
      <c r="C554" s="62" t="str">
        <f>VLOOKUP($A554,'Project List'!$A:$I,2,FALSE)</f>
        <v>Thompson</v>
      </c>
      <c r="D554" s="62" t="str">
        <f>VLOOKUP($A554,'Project List'!$A:$I,3,FALSE)</f>
        <v>NY</v>
      </c>
      <c r="E554" s="62" t="str">
        <f>VLOOKUP($A554,'Project List'!$A:$I,4,FALSE)</f>
        <v>New York State Elec &amp; Gas Corp</v>
      </c>
      <c r="F554" s="62" t="str">
        <f>VLOOKUP($A554,'Project List'!$A:$I,5,FALSE)</f>
        <v>Investor Owned</v>
      </c>
      <c r="G554" s="62" t="str">
        <f>VLOOKUP($A554,'Project List'!$A:$I,6,FALSE)</f>
        <v>Generate Capital</v>
      </c>
      <c r="H554" s="64" t="s">
        <v>4100</v>
      </c>
      <c r="I554" s="64" t="s">
        <v>4100</v>
      </c>
      <c r="J554" s="100" t="s">
        <v>4100</v>
      </c>
      <c r="K554" s="100" t="s">
        <v>4100</v>
      </c>
      <c r="L554" s="65">
        <f>1/2.7</f>
        <v>0.37037037037037035</v>
      </c>
      <c r="M554" s="66" t="s">
        <v>4101</v>
      </c>
      <c r="N554" s="67">
        <f>VLOOKUP($A554,'Project List'!$A:$I,7,FALSE)</f>
        <v>2.1400615384615387</v>
      </c>
      <c r="O554" s="67">
        <f>VLOOKUP($A554,'Project List'!$A:$I,8,FALSE)</f>
        <v>2140.0615384615385</v>
      </c>
      <c r="P554" s="68">
        <f t="shared" si="14"/>
        <v>0.79261538461538461</v>
      </c>
      <c r="Q554" s="69">
        <f>VLOOKUP($A554,'Project List'!$A:$I,9,FALSE)</f>
        <v>2019</v>
      </c>
      <c r="S554" s="62" t="s">
        <v>4557</v>
      </c>
    </row>
    <row r="555" spans="1:19">
      <c r="A555" s="77">
        <v>78748</v>
      </c>
      <c r="B555" s="63" t="s">
        <v>4561</v>
      </c>
      <c r="C555" s="62" t="str">
        <f>VLOOKUP($A555,'Project List'!$A:$I,2,FALSE)</f>
        <v>Johnstown</v>
      </c>
      <c r="D555" s="62" t="str">
        <f>VLOOKUP($A555,'Project List'!$A:$I,3,FALSE)</f>
        <v>NY</v>
      </c>
      <c r="E555" s="62" t="str">
        <f>VLOOKUP($A555,'Project List'!$A:$I,4,FALSE)</f>
        <v>Niagara Mohawk Power Corp.</v>
      </c>
      <c r="F555" s="62" t="str">
        <f>VLOOKUP($A555,'Project List'!$A:$I,5,FALSE)</f>
        <v>Investor Owned</v>
      </c>
      <c r="G555" s="62" t="str">
        <f>VLOOKUP($A555,'Project List'!$A:$I,6,FALSE)</f>
        <v>Borrego Solar Systems, Inc.</v>
      </c>
      <c r="H555" s="64" t="s">
        <v>4100</v>
      </c>
      <c r="I555" s="64" t="s">
        <v>4100</v>
      </c>
      <c r="J555" s="100" t="s">
        <v>4100</v>
      </c>
      <c r="K555" s="100" t="s">
        <v>4100</v>
      </c>
      <c r="L555" s="65">
        <f>2/(2.7+2.8)</f>
        <v>0.36363636363636365</v>
      </c>
      <c r="M555" s="66" t="s">
        <v>4101</v>
      </c>
      <c r="N555" s="67">
        <f>VLOOKUP($A555,'Project List'!$A:$I,7,FALSE)</f>
        <v>2.1489230769230767</v>
      </c>
      <c r="O555" s="67">
        <f>VLOOKUP($A555,'Project List'!$A:$I,8,FALSE)</f>
        <v>2148.9230769230767</v>
      </c>
      <c r="P555" s="68">
        <f t="shared" si="14"/>
        <v>0.7814265734265734</v>
      </c>
      <c r="Q555" s="69">
        <f>VLOOKUP($A555,'Project List'!$A:$I,9,FALSE)</f>
        <v>2019</v>
      </c>
      <c r="S555" s="62" t="s">
        <v>4557</v>
      </c>
    </row>
    <row r="556" spans="1:19">
      <c r="A556" s="77">
        <v>78745</v>
      </c>
      <c r="B556" s="63" t="s">
        <v>4562</v>
      </c>
      <c r="C556" s="62" t="str">
        <f>VLOOKUP($A556,'Project List'!$A:$I,2,FALSE)</f>
        <v>Johnstown</v>
      </c>
      <c r="D556" s="62" t="str">
        <f>VLOOKUP($A556,'Project List'!$A:$I,3,FALSE)</f>
        <v>NY</v>
      </c>
      <c r="E556" s="62" t="str">
        <f>VLOOKUP($A556,'Project List'!$A:$I,4,FALSE)</f>
        <v>Niagara Mohawk Power Corp.</v>
      </c>
      <c r="F556" s="62" t="str">
        <f>VLOOKUP($A556,'Project List'!$A:$I,5,FALSE)</f>
        <v>Investor Owned</v>
      </c>
      <c r="G556" s="62" t="str">
        <f>VLOOKUP($A556,'Project List'!$A:$I,6,FALSE)</f>
        <v>Borrego Solar Systems, Inc.</v>
      </c>
      <c r="H556" s="64" t="s">
        <v>4100</v>
      </c>
      <c r="I556" s="64" t="s">
        <v>4100</v>
      </c>
      <c r="J556" s="100" t="s">
        <v>4100</v>
      </c>
      <c r="K556" s="100" t="s">
        <v>4100</v>
      </c>
      <c r="L556" s="65">
        <f>2/(2.7+2.8)</f>
        <v>0.36363636363636365</v>
      </c>
      <c r="M556" s="66" t="s">
        <v>4101</v>
      </c>
      <c r="N556" s="67">
        <f>VLOOKUP($A556,'Project List'!$A:$I,7,FALSE)</f>
        <v>2.1543923076923073</v>
      </c>
      <c r="O556" s="67">
        <f>VLOOKUP($A556,'Project List'!$A:$I,8,FALSE)</f>
        <v>2154.3923076923074</v>
      </c>
      <c r="P556" s="68">
        <f t="shared" si="14"/>
        <v>0.78341538461538451</v>
      </c>
      <c r="Q556" s="69">
        <f>VLOOKUP($A556,'Project List'!$A:$I,9,FALSE)</f>
        <v>2019</v>
      </c>
      <c r="S556" s="62" t="s">
        <v>4557</v>
      </c>
    </row>
    <row r="557" spans="1:19">
      <c r="A557" s="77">
        <v>74981</v>
      </c>
      <c r="B557" s="63" t="s">
        <v>4563</v>
      </c>
      <c r="C557" s="62" t="str">
        <f>VLOOKUP($A557,'Project List'!$A:$I,2,FALSE)</f>
        <v>Seneca</v>
      </c>
      <c r="D557" s="62" t="str">
        <f>VLOOKUP($A557,'Project List'!$A:$I,3,FALSE)</f>
        <v>NY</v>
      </c>
      <c r="E557" s="62" t="str">
        <f>VLOOKUP($A557,'Project List'!$A:$I,4,FALSE)</f>
        <v>New York State Elec &amp; Gas Corp</v>
      </c>
      <c r="F557" s="62" t="str">
        <f>VLOOKUP($A557,'Project List'!$A:$I,5,FALSE)</f>
        <v>Investor Owned</v>
      </c>
      <c r="G557" s="62" t="str">
        <f>VLOOKUP($A557,'Project List'!$A:$I,6,FALSE)</f>
        <v>Nexamp Inc</v>
      </c>
      <c r="H557" s="64" t="s">
        <v>4100</v>
      </c>
      <c r="I557" s="64" t="s">
        <v>4100</v>
      </c>
      <c r="J557" s="100" t="s">
        <v>4100</v>
      </c>
      <c r="K557" s="100" t="s">
        <v>4100</v>
      </c>
      <c r="L557" s="65">
        <f>1/2.6</f>
        <v>0.38461538461538458</v>
      </c>
      <c r="M557" s="66" t="s">
        <v>4101</v>
      </c>
      <c r="N557" s="67">
        <f>VLOOKUP($A557,'Project List'!$A:$I,7,FALSE)</f>
        <v>2.0021538461538464</v>
      </c>
      <c r="O557" s="67">
        <f>VLOOKUP($A557,'Project List'!$A:$I,8,FALSE)</f>
        <v>2002.1538461538462</v>
      </c>
      <c r="P557" s="68">
        <f t="shared" si="14"/>
        <v>0.77005917159763315</v>
      </c>
      <c r="Q557" s="69">
        <f>VLOOKUP($A557,'Project List'!$A:$I,9,FALSE)</f>
        <v>2019</v>
      </c>
      <c r="S557" s="62" t="s">
        <v>4557</v>
      </c>
    </row>
    <row r="558" spans="1:19">
      <c r="A558" s="77">
        <v>79953</v>
      </c>
      <c r="B558" s="63" t="s">
        <v>4564</v>
      </c>
      <c r="C558" s="62" t="str">
        <f>VLOOKUP($A558,'Project List'!$A:$I,2,FALSE)</f>
        <v>Mooers Forks</v>
      </c>
      <c r="D558" s="62" t="str">
        <f>VLOOKUP($A558,'Project List'!$A:$I,3,FALSE)</f>
        <v>NY</v>
      </c>
      <c r="E558" s="62" t="str">
        <f>VLOOKUP($A558,'Project List'!$A:$I,4,FALSE)</f>
        <v>New York State Elec &amp; Gas Corp</v>
      </c>
      <c r="F558" s="62" t="str">
        <f>VLOOKUP($A558,'Project List'!$A:$I,5,FALSE)</f>
        <v>Investor Owned</v>
      </c>
      <c r="G558" s="62" t="str">
        <f>VLOOKUP($A558,'Project List'!$A:$I,6,FALSE)</f>
        <v>Generate Capital</v>
      </c>
      <c r="H558" s="64" t="s">
        <v>4100</v>
      </c>
      <c r="I558" s="64" t="s">
        <v>4100</v>
      </c>
      <c r="J558" s="100" t="s">
        <v>4100</v>
      </c>
      <c r="K558" s="100" t="s">
        <v>4100</v>
      </c>
      <c r="L558" s="65">
        <f>1/2.79</f>
        <v>0.35842293906810035</v>
      </c>
      <c r="M558" s="66" t="s">
        <v>4101</v>
      </c>
      <c r="N558" s="67">
        <f>VLOOKUP($A558,'Project List'!$A:$I,7,FALSE)</f>
        <v>2.1496153846153847</v>
      </c>
      <c r="O558" s="67">
        <f>VLOOKUP($A558,'Project List'!$A:$I,8,FALSE)</f>
        <v>2149.6153846153848</v>
      </c>
      <c r="P558" s="68">
        <f t="shared" si="14"/>
        <v>0.77047146401985112</v>
      </c>
      <c r="Q558" s="69">
        <f>VLOOKUP($A558,'Project List'!$A:$I,9,FALSE)</f>
        <v>2019</v>
      </c>
      <c r="S558" s="62" t="s">
        <v>4557</v>
      </c>
    </row>
    <row r="559" spans="1:19">
      <c r="A559" s="77">
        <v>79806</v>
      </c>
      <c r="B559" s="63" t="s">
        <v>1703</v>
      </c>
      <c r="C559" s="62" t="str">
        <f>VLOOKUP($A559,'Project List'!$A:$I,2,FALSE)</f>
        <v>Grand Island</v>
      </c>
      <c r="D559" s="62" t="str">
        <f>VLOOKUP($A559,'Project List'!$A:$I,3,FALSE)</f>
        <v>NY</v>
      </c>
      <c r="E559" s="62" t="str">
        <f>VLOOKUP($A559,'Project List'!$A:$I,4,FALSE)</f>
        <v>Niagara Mohawk Power Corp.</v>
      </c>
      <c r="F559" s="62" t="str">
        <f>VLOOKUP($A559,'Project List'!$A:$I,5,FALSE)</f>
        <v>Investor Owned</v>
      </c>
      <c r="G559" s="62" t="str">
        <f>VLOOKUP($A559,'Project List'!$A:$I,6,FALSE)</f>
        <v>ASA Holdings NY I LLC</v>
      </c>
      <c r="H559" s="64" t="s">
        <v>4100</v>
      </c>
      <c r="I559" s="64" t="s">
        <v>4100</v>
      </c>
      <c r="J559" s="100" t="s">
        <v>4100</v>
      </c>
      <c r="K559" s="100" t="s">
        <v>4100</v>
      </c>
      <c r="L559" s="65">
        <f>1/2.3</f>
        <v>0.43478260869565222</v>
      </c>
      <c r="M559" s="66" t="s">
        <v>4101</v>
      </c>
      <c r="N559" s="67">
        <f>VLOOKUP($A559,'Project List'!$A:$I,7,FALSE)</f>
        <v>1.6241538461538463</v>
      </c>
      <c r="O559" s="67">
        <f>VLOOKUP($A559,'Project List'!$A:$I,8,FALSE)</f>
        <v>1624.1538461538462</v>
      </c>
      <c r="P559" s="68">
        <f t="shared" si="14"/>
        <v>0.70615384615384624</v>
      </c>
      <c r="Q559" s="69">
        <f>VLOOKUP($A559,'Project List'!$A:$I,9,FALSE)</f>
        <v>2020</v>
      </c>
      <c r="S559" s="62" t="s">
        <v>4557</v>
      </c>
    </row>
    <row r="560" spans="1:19">
      <c r="A560" s="63">
        <v>284444</v>
      </c>
      <c r="B560" s="63">
        <v>284444</v>
      </c>
      <c r="C560" s="62" t="str">
        <f>VLOOKUP($A560,'Project List'!$A:$I,2,FALSE)</f>
        <v>Tioga</v>
      </c>
      <c r="D560" s="62" t="str">
        <f>VLOOKUP($A560,'Project List'!$A:$I,3,FALSE)</f>
        <v>NY</v>
      </c>
      <c r="E560" s="62" t="str">
        <f>VLOOKUP($A560,'Project List'!$A:$I,4,FALSE)</f>
        <v>New York State Elec &amp; Gas Corp</v>
      </c>
      <c r="F560" s="62" t="str">
        <f>VLOOKUP($A560,'Project List'!$A:$I,5,FALSE)</f>
        <v>Investor Owned</v>
      </c>
      <c r="G560" s="62" t="str">
        <f>VLOOKUP($A560,'Project List'!$A:$I,6,FALSE)</f>
        <v>Generate Capital</v>
      </c>
      <c r="H560" s="64" t="s">
        <v>4100</v>
      </c>
      <c r="I560" s="64" t="s">
        <v>4100</v>
      </c>
      <c r="J560" s="100" t="s">
        <v>4100</v>
      </c>
      <c r="K560" s="100" t="s">
        <v>4100</v>
      </c>
      <c r="L560" s="65">
        <v>1</v>
      </c>
      <c r="M560" s="66" t="s">
        <v>4565</v>
      </c>
      <c r="N560" s="67">
        <f>VLOOKUP($A560,'Project List'!$A:$I,7,FALSE)</f>
        <v>2.308984615384615</v>
      </c>
      <c r="O560" s="67">
        <f>VLOOKUP($A560,'Project List'!$A:$I,8,FALSE)</f>
        <v>2308.9846153846152</v>
      </c>
      <c r="P560" s="68">
        <f t="shared" si="14"/>
        <v>2.308984615384615</v>
      </c>
      <c r="Q560" s="69">
        <f>VLOOKUP($A560,'Project List'!$A:$I,9,FALSE)</f>
        <v>2021</v>
      </c>
      <c r="S560" s="62" t="s">
        <v>4566</v>
      </c>
    </row>
    <row r="561" spans="1:19">
      <c r="A561" s="63">
        <v>244395</v>
      </c>
      <c r="B561" s="63">
        <v>244395</v>
      </c>
      <c r="C561" s="62" t="str">
        <f>VLOOKUP($A561,'Project List'!$A:$I,2,FALSE)</f>
        <v>Cortlandt Manor</v>
      </c>
      <c r="D561" s="62" t="str">
        <f>VLOOKUP($A561,'Project List'!$A:$I,3,FALSE)</f>
        <v>NY</v>
      </c>
      <c r="E561" s="62" t="str">
        <f>VLOOKUP($A561,'Project List'!$A:$I,4,FALSE)</f>
        <v>Consolidated Edison</v>
      </c>
      <c r="F561" s="62" t="str">
        <f>VLOOKUP($A561,'Project List'!$A:$I,5,FALSE)</f>
        <v>Investor Owned</v>
      </c>
      <c r="G561" s="62" t="str">
        <f>VLOOKUP($A561,'Project List'!$A:$I,6,FALSE)</f>
        <v>Direct Energy Solar (dba for Astrum Solar Inc.)</v>
      </c>
      <c r="H561" s="64" t="s">
        <v>4100</v>
      </c>
      <c r="I561" s="64" t="s">
        <v>4100</v>
      </c>
      <c r="J561" s="100" t="s">
        <v>4100</v>
      </c>
      <c r="K561" s="100" t="s">
        <v>4100</v>
      </c>
      <c r="L561" s="65">
        <v>1</v>
      </c>
      <c r="M561" s="66" t="s">
        <v>4565</v>
      </c>
      <c r="N561" s="67">
        <f>VLOOKUP($A561,'Project List'!$A:$I,7,FALSE)</f>
        <v>0.92247692307692308</v>
      </c>
      <c r="O561" s="67">
        <f>VLOOKUP($A561,'Project List'!$A:$I,8,FALSE)</f>
        <v>922.47692307692307</v>
      </c>
      <c r="P561" s="68">
        <f t="shared" si="14"/>
        <v>0.92247692307692308</v>
      </c>
      <c r="Q561" s="69">
        <f>VLOOKUP($A561,'Project List'!$A:$I,9,FALSE)</f>
        <v>2022</v>
      </c>
      <c r="S561" s="62" t="s">
        <v>4566</v>
      </c>
    </row>
    <row r="562" spans="1:19">
      <c r="A562" s="63">
        <v>243698</v>
      </c>
      <c r="B562" s="63">
        <v>243698</v>
      </c>
      <c r="C562" s="62" t="str">
        <f>VLOOKUP($A562,'Project List'!$A:$I,2,FALSE)</f>
        <v>Staten Island</v>
      </c>
      <c r="D562" s="62" t="str">
        <f>VLOOKUP($A562,'Project List'!$A:$I,3,FALSE)</f>
        <v>NY</v>
      </c>
      <c r="E562" s="62" t="str">
        <f>VLOOKUP($A562,'Project List'!$A:$I,4,FALSE)</f>
        <v>Consolidated Edison</v>
      </c>
      <c r="F562" s="62" t="str">
        <f>VLOOKUP($A562,'Project List'!$A:$I,5,FALSE)</f>
        <v>Investor Owned</v>
      </c>
      <c r="G562" s="62" t="str">
        <f>VLOOKUP($A562,'Project List'!$A:$I,6,FALSE)</f>
        <v>Entersolar, LLC</v>
      </c>
      <c r="H562" s="64" t="s">
        <v>4100</v>
      </c>
      <c r="I562" s="64" t="s">
        <v>4100</v>
      </c>
      <c r="J562" s="100" t="s">
        <v>4100</v>
      </c>
      <c r="K562" s="100" t="s">
        <v>4100</v>
      </c>
      <c r="L562" s="65">
        <v>1</v>
      </c>
      <c r="M562" s="66" t="s">
        <v>4565</v>
      </c>
      <c r="N562" s="67">
        <f>VLOOKUP($A562,'Project List'!$A:$I,7,FALSE)</f>
        <v>3.8559769230769234</v>
      </c>
      <c r="O562" s="67">
        <f>VLOOKUP($A562,'Project List'!$A:$I,8,FALSE)</f>
        <v>3855.9769230769234</v>
      </c>
      <c r="P562" s="68">
        <f t="shared" si="14"/>
        <v>3.8559769230769234</v>
      </c>
      <c r="Q562" s="69">
        <f>VLOOKUP($A562,'Project List'!$A:$I,9,FALSE)</f>
        <v>2022</v>
      </c>
      <c r="S562" s="62" t="s">
        <v>4566</v>
      </c>
    </row>
    <row r="563" spans="1:19">
      <c r="A563" s="63">
        <v>260382</v>
      </c>
      <c r="B563" s="63">
        <v>260382</v>
      </c>
      <c r="C563" s="62" t="str">
        <f>VLOOKUP($A563,'Project List'!$A:$I,2,FALSE)</f>
        <v>Carthage</v>
      </c>
      <c r="D563" s="62" t="str">
        <f>VLOOKUP($A563,'Project List'!$A:$I,3,FALSE)</f>
        <v>NY</v>
      </c>
      <c r="E563" s="62" t="str">
        <f>VLOOKUP($A563,'Project List'!$A:$I,4,FALSE)</f>
        <v>Niagara Mohawk Power Corp.</v>
      </c>
      <c r="F563" s="62" t="str">
        <f>VLOOKUP($A563,'Project List'!$A:$I,5,FALSE)</f>
        <v>Investor Owned</v>
      </c>
      <c r="G563" s="62" t="str">
        <f>VLOOKUP($A563,'Project List'!$A:$I,6,FALSE)</f>
        <v>U.S. Light Energy (dba for Solitude Solar, LLC)</v>
      </c>
      <c r="H563" s="64" t="s">
        <v>4100</v>
      </c>
      <c r="I563" s="64" t="s">
        <v>4100</v>
      </c>
      <c r="J563" s="100" t="s">
        <v>4100</v>
      </c>
      <c r="K563" s="100" t="s">
        <v>4100</v>
      </c>
      <c r="L563" s="65">
        <v>1</v>
      </c>
      <c r="M563" s="66" t="s">
        <v>4565</v>
      </c>
      <c r="N563" s="67">
        <f>VLOOKUP($A563,'Project List'!$A:$I,7,FALSE)</f>
        <v>5.7691846153846145</v>
      </c>
      <c r="O563" s="67">
        <f>VLOOKUP($A563,'Project List'!$A:$I,8,FALSE)</f>
        <v>5769.1846153846145</v>
      </c>
      <c r="P563" s="68">
        <f t="shared" si="14"/>
        <v>5.7691846153846145</v>
      </c>
      <c r="Q563" s="69">
        <f>VLOOKUP($A563,'Project List'!$A:$I,9,FALSE)</f>
        <v>2022</v>
      </c>
      <c r="S563" s="62" t="s">
        <v>4566</v>
      </c>
    </row>
    <row r="564" spans="1:19">
      <c r="A564" s="63">
        <v>260552</v>
      </c>
      <c r="B564" s="63">
        <v>260552</v>
      </c>
      <c r="C564" s="62" t="str">
        <f>VLOOKUP($A564,'Project List'!$A:$I,2,FALSE)</f>
        <v>Carthage</v>
      </c>
      <c r="D564" s="62" t="str">
        <f>VLOOKUP($A564,'Project List'!$A:$I,3,FALSE)</f>
        <v>NY</v>
      </c>
      <c r="E564" s="62" t="str">
        <f>VLOOKUP($A564,'Project List'!$A:$I,4,FALSE)</f>
        <v>Niagara Mohawk Power Corp.</v>
      </c>
      <c r="F564" s="62" t="str">
        <f>VLOOKUP($A564,'Project List'!$A:$I,5,FALSE)</f>
        <v>Investor Owned</v>
      </c>
      <c r="G564" s="62" t="str">
        <f>VLOOKUP($A564,'Project List'!$A:$I,6,FALSE)</f>
        <v>U.S. Light Energy (dba for Solitude Solar, LLC)</v>
      </c>
      <c r="H564" s="64" t="s">
        <v>4100</v>
      </c>
      <c r="I564" s="64" t="s">
        <v>4100</v>
      </c>
      <c r="J564" s="100" t="s">
        <v>4100</v>
      </c>
      <c r="K564" s="100" t="s">
        <v>4100</v>
      </c>
      <c r="L564" s="65">
        <v>1</v>
      </c>
      <c r="M564" s="66" t="s">
        <v>4565</v>
      </c>
      <c r="N564" s="67">
        <f>VLOOKUP($A564,'Project List'!$A:$I,7,FALSE)</f>
        <v>3.8075692307692308</v>
      </c>
      <c r="O564" s="67">
        <f>VLOOKUP($A564,'Project List'!$A:$I,8,FALSE)</f>
        <v>3807.5692307692307</v>
      </c>
      <c r="P564" s="68">
        <f t="shared" si="14"/>
        <v>3.8075692307692308</v>
      </c>
      <c r="Q564" s="69">
        <f>VLOOKUP($A564,'Project List'!$A:$I,9,FALSE)</f>
        <v>2022</v>
      </c>
      <c r="S564" s="62" t="s">
        <v>4566</v>
      </c>
    </row>
    <row r="565" spans="1:19">
      <c r="A565" s="63">
        <v>231611</v>
      </c>
      <c r="B565" s="63">
        <v>231611</v>
      </c>
      <c r="C565" s="62" t="str">
        <f>VLOOKUP($A565,'Project List'!$A:$I,2,FALSE)</f>
        <v>Clayton</v>
      </c>
      <c r="D565" s="62" t="str">
        <f>VLOOKUP($A565,'Project List'!$A:$I,3,FALSE)</f>
        <v>NY</v>
      </c>
      <c r="E565" s="62" t="str">
        <f>VLOOKUP($A565,'Project List'!$A:$I,4,FALSE)</f>
        <v>Niagara Mohawk Power Corp.</v>
      </c>
      <c r="F565" s="62" t="str">
        <f>VLOOKUP($A565,'Project List'!$A:$I,5,FALSE)</f>
        <v>Investor Owned</v>
      </c>
      <c r="G565" s="62" t="str">
        <f>VLOOKUP($A565,'Project List'!$A:$I,6,FALSE)</f>
        <v>OYA SOLAR NY L.P.</v>
      </c>
      <c r="H565" s="64" t="s">
        <v>4100</v>
      </c>
      <c r="I565" s="64" t="s">
        <v>4100</v>
      </c>
      <c r="J565" s="100" t="s">
        <v>4100</v>
      </c>
      <c r="K565" s="100" t="s">
        <v>4100</v>
      </c>
      <c r="L565" s="65">
        <v>1</v>
      </c>
      <c r="M565" s="66" t="s">
        <v>4565</v>
      </c>
      <c r="N565" s="67">
        <f>VLOOKUP($A565,'Project List'!$A:$I,7,FALSE)</f>
        <v>5.1840000000000002</v>
      </c>
      <c r="O565" s="67">
        <f>VLOOKUP($A565,'Project List'!$A:$I,8,FALSE)</f>
        <v>5184</v>
      </c>
      <c r="P565" s="68">
        <f t="shared" si="14"/>
        <v>5.1840000000000002</v>
      </c>
      <c r="Q565" s="69">
        <f>VLOOKUP($A565,'Project List'!$A:$I,9,FALSE)</f>
        <v>2023</v>
      </c>
      <c r="S565" s="62" t="s">
        <v>4566</v>
      </c>
    </row>
    <row r="566" spans="1:19">
      <c r="A566" s="63">
        <v>329378</v>
      </c>
      <c r="B566" s="63">
        <v>329378</v>
      </c>
      <c r="C566" s="62" t="str">
        <f>VLOOKUP($A566,'Project List'!$A:$I,2,FALSE)</f>
        <v>White Plains</v>
      </c>
      <c r="D566" s="62" t="str">
        <f>VLOOKUP($A566,'Project List'!$A:$I,3,FALSE)</f>
        <v>NY</v>
      </c>
      <c r="E566" s="62" t="str">
        <f>VLOOKUP($A566,'Project List'!$A:$I,4,FALSE)</f>
        <v>Consolidated Edison</v>
      </c>
      <c r="F566" s="62" t="str">
        <f>VLOOKUP($A566,'Project List'!$A:$I,5,FALSE)</f>
        <v>Investor Owned</v>
      </c>
      <c r="G566" s="62" t="str">
        <f>VLOOKUP($A566,'Project List'!$A:$I,6,FALSE)</f>
        <v>Distributed Solar Operations, LLC</v>
      </c>
      <c r="H566" s="64" t="s">
        <v>4100</v>
      </c>
      <c r="I566" s="64" t="s">
        <v>4100</v>
      </c>
      <c r="J566" s="100" t="s">
        <v>4100</v>
      </c>
      <c r="K566" s="100" t="s">
        <v>4100</v>
      </c>
      <c r="L566" s="65">
        <v>1</v>
      </c>
      <c r="M566" s="66" t="s">
        <v>4565</v>
      </c>
      <c r="N566" s="67">
        <f>VLOOKUP($A566,'Project List'!$A:$I,7,FALSE)</f>
        <v>0.24715384615384617</v>
      </c>
      <c r="O566" s="67">
        <f>VLOOKUP($A566,'Project List'!$A:$I,8,FALSE)</f>
        <v>247.15384615384616</v>
      </c>
      <c r="P566" s="68">
        <f t="shared" si="14"/>
        <v>0.24715384615384617</v>
      </c>
      <c r="Q566" s="69">
        <f>VLOOKUP($A566,'Project List'!$A:$I,9,FALSE)</f>
        <v>2023</v>
      </c>
      <c r="S566" s="62" t="s">
        <v>4566</v>
      </c>
    </row>
    <row r="567" spans="1:19">
      <c r="A567" s="63">
        <v>256737</v>
      </c>
      <c r="B567" s="63">
        <v>256737</v>
      </c>
      <c r="C567" s="62" t="str">
        <f>VLOOKUP($A567,'Project List'!$A:$I,2,FALSE)</f>
        <v>Brocton</v>
      </c>
      <c r="D567" s="62" t="str">
        <f>VLOOKUP($A567,'Project List'!$A:$I,3,FALSE)</f>
        <v>NY</v>
      </c>
      <c r="E567" s="62" t="str">
        <f>VLOOKUP($A567,'Project List'!$A:$I,4,FALSE)</f>
        <v>Niagara Mohawk Power Corp.</v>
      </c>
      <c r="F567" s="62" t="str">
        <f>VLOOKUP($A567,'Project List'!$A:$I,5,FALSE)</f>
        <v>Investor Owned</v>
      </c>
      <c r="G567" s="62" t="str">
        <f>VLOOKUP($A567,'Project List'!$A:$I,6,FALSE)</f>
        <v>Abundant Solar Power Inc.</v>
      </c>
      <c r="H567" s="64" t="s">
        <v>4100</v>
      </c>
      <c r="I567" s="64" t="s">
        <v>4100</v>
      </c>
      <c r="J567" s="100" t="s">
        <v>4100</v>
      </c>
      <c r="K567" s="100" t="s">
        <v>4100</v>
      </c>
      <c r="L567" s="65">
        <v>1</v>
      </c>
      <c r="M567" s="66" t="s">
        <v>4565</v>
      </c>
      <c r="N567" s="67">
        <f>VLOOKUP($A567,'Project List'!$A:$I,7,FALSE)</f>
        <v>2.7</v>
      </c>
      <c r="O567" s="67">
        <f>VLOOKUP($A567,'Project List'!$A:$I,8,FALSE)</f>
        <v>2700</v>
      </c>
      <c r="P567" s="68">
        <f t="shared" si="14"/>
        <v>2.7</v>
      </c>
      <c r="Q567" s="69">
        <f>VLOOKUP($A567,'Project List'!$A:$I,9,FALSE)</f>
        <v>2023</v>
      </c>
      <c r="S567" s="62" t="s">
        <v>4566</v>
      </c>
    </row>
    <row r="568" spans="1:19">
      <c r="A568" s="63">
        <v>258525</v>
      </c>
      <c r="B568" s="63">
        <v>258525</v>
      </c>
      <c r="C568" s="62" t="str">
        <f>VLOOKUP($A568,'Project List'!$A:$I,2,FALSE)</f>
        <v>Honeoye</v>
      </c>
      <c r="D568" s="62" t="str">
        <f>VLOOKUP($A568,'Project List'!$A:$I,3,FALSE)</f>
        <v>NY</v>
      </c>
      <c r="E568" s="62" t="str">
        <f>VLOOKUP($A568,'Project List'!$A:$I,4,FALSE)</f>
        <v>Niagara Mohawk Power Corp.</v>
      </c>
      <c r="F568" s="62" t="str">
        <f>VLOOKUP($A568,'Project List'!$A:$I,5,FALSE)</f>
        <v>Investor Owned</v>
      </c>
      <c r="G568" s="62" t="str">
        <f>VLOOKUP($A568,'Project List'!$A:$I,6,FALSE)</f>
        <v>Abundant Solar Power Inc.</v>
      </c>
      <c r="H568" s="64" t="s">
        <v>4100</v>
      </c>
      <c r="I568" s="64" t="s">
        <v>4100</v>
      </c>
      <c r="J568" s="100" t="s">
        <v>4100</v>
      </c>
      <c r="K568" s="100" t="s">
        <v>4100</v>
      </c>
      <c r="L568" s="65">
        <v>1</v>
      </c>
      <c r="M568" s="66" t="s">
        <v>4565</v>
      </c>
      <c r="N568" s="67">
        <f>VLOOKUP($A568,'Project List'!$A:$I,7,FALSE)</f>
        <v>5.4</v>
      </c>
      <c r="O568" s="67">
        <f>VLOOKUP($A568,'Project List'!$A:$I,8,FALSE)</f>
        <v>5400</v>
      </c>
      <c r="P568" s="68">
        <f t="shared" si="14"/>
        <v>5.4</v>
      </c>
      <c r="Q568" s="69">
        <f>VLOOKUP($A568,'Project List'!$A:$I,9,FALSE)</f>
        <v>2023</v>
      </c>
      <c r="S568" s="62" t="s">
        <v>4566</v>
      </c>
    </row>
    <row r="569" spans="1:19">
      <c r="A569" s="63">
        <v>269179</v>
      </c>
      <c r="B569" s="63">
        <v>269179</v>
      </c>
      <c r="C569" s="62" t="str">
        <f>VLOOKUP($A569,'Project List'!$A:$I,2,FALSE)</f>
        <v>Palmyra</v>
      </c>
      <c r="D569" s="62" t="str">
        <f>VLOOKUP($A569,'Project List'!$A:$I,3,FALSE)</f>
        <v>NY</v>
      </c>
      <c r="E569" s="62" t="str">
        <f>VLOOKUP($A569,'Project List'!$A:$I,4,FALSE)</f>
        <v>Rochester Gas and Electric</v>
      </c>
      <c r="F569" s="62" t="str">
        <f>VLOOKUP($A569,'Project List'!$A:$I,5,FALSE)</f>
        <v>Investor Owned</v>
      </c>
      <c r="G569" s="62" t="str">
        <f>VLOOKUP($A569,'Project List'!$A:$I,6,FALSE)</f>
        <v>Generate Capital</v>
      </c>
      <c r="H569" s="64" t="s">
        <v>4100</v>
      </c>
      <c r="I569" s="64" t="s">
        <v>4100</v>
      </c>
      <c r="J569" s="100" t="s">
        <v>4100</v>
      </c>
      <c r="K569" s="100" t="s">
        <v>4100</v>
      </c>
      <c r="L569" s="65">
        <v>1</v>
      </c>
      <c r="M569" s="66" t="s">
        <v>4565</v>
      </c>
      <c r="N569" s="67">
        <f>VLOOKUP($A569,'Project List'!$A:$I,7,FALSE)</f>
        <v>2.0116000000000001</v>
      </c>
      <c r="O569" s="67">
        <f>VLOOKUP($A569,'Project List'!$A:$I,8,FALSE)</f>
        <v>2011.6</v>
      </c>
      <c r="P569" s="68">
        <f t="shared" si="14"/>
        <v>2.0116000000000001</v>
      </c>
      <c r="Q569" s="69">
        <f>VLOOKUP($A569,'Project List'!$A:$I,9,FALSE)</f>
        <v>2023</v>
      </c>
      <c r="S569" s="62" t="s">
        <v>4566</v>
      </c>
    </row>
    <row r="570" spans="1:19">
      <c r="A570" s="63">
        <v>269205</v>
      </c>
      <c r="B570" s="63">
        <v>269205</v>
      </c>
      <c r="C570" s="62" t="str">
        <f>VLOOKUP($A570,'Project List'!$A:$I,2,FALSE)</f>
        <v>Palmyra</v>
      </c>
      <c r="D570" s="62" t="str">
        <f>VLOOKUP($A570,'Project List'!$A:$I,3,FALSE)</f>
        <v>NY</v>
      </c>
      <c r="E570" s="62" t="str">
        <f>VLOOKUP($A570,'Project List'!$A:$I,4,FALSE)</f>
        <v>Rochester Gas and Electric</v>
      </c>
      <c r="F570" s="62" t="str">
        <f>VLOOKUP($A570,'Project List'!$A:$I,5,FALSE)</f>
        <v>Investor Owned</v>
      </c>
      <c r="G570" s="62" t="str">
        <f>VLOOKUP($A570,'Project List'!$A:$I,6,FALSE)</f>
        <v>Generate Capital</v>
      </c>
      <c r="H570" s="64" t="s">
        <v>4100</v>
      </c>
      <c r="I570" s="64" t="s">
        <v>4100</v>
      </c>
      <c r="J570" s="100" t="s">
        <v>4100</v>
      </c>
      <c r="K570" s="100" t="s">
        <v>4100</v>
      </c>
      <c r="L570" s="65">
        <v>1</v>
      </c>
      <c r="M570" s="66" t="s">
        <v>4565</v>
      </c>
      <c r="N570" s="67">
        <f>VLOOKUP($A570,'Project List'!$A:$I,7,FALSE)</f>
        <v>2.0972</v>
      </c>
      <c r="O570" s="67">
        <f>VLOOKUP($A570,'Project List'!$A:$I,8,FALSE)</f>
        <v>2097.1999999999998</v>
      </c>
      <c r="P570" s="68">
        <f t="shared" si="14"/>
        <v>2.0972</v>
      </c>
      <c r="Q570" s="69">
        <f>VLOOKUP($A570,'Project List'!$A:$I,9,FALSE)</f>
        <v>2023</v>
      </c>
      <c r="S570" s="62" t="s">
        <v>4566</v>
      </c>
    </row>
    <row r="571" spans="1:19">
      <c r="A571" s="63">
        <v>251507</v>
      </c>
      <c r="B571" s="63">
        <v>251507</v>
      </c>
      <c r="C571" s="62" t="str">
        <f>VLOOKUP($A571,'Project List'!$A:$I,2,FALSE)</f>
        <v>Staten Island</v>
      </c>
      <c r="D571" s="62" t="str">
        <f>VLOOKUP($A571,'Project List'!$A:$I,3,FALSE)</f>
        <v>NY</v>
      </c>
      <c r="E571" s="62" t="str">
        <f>VLOOKUP($A571,'Project List'!$A:$I,4,FALSE)</f>
        <v>Consolidated Edison</v>
      </c>
      <c r="F571" s="62" t="str">
        <f>VLOOKUP($A571,'Project List'!$A:$I,5,FALSE)</f>
        <v>Investor Owned</v>
      </c>
      <c r="G571" s="62" t="str">
        <f>VLOOKUP($A571,'Project List'!$A:$I,6,FALSE)</f>
        <v>Green Street Power Partners, LLC</v>
      </c>
      <c r="H571" s="64" t="s">
        <v>4100</v>
      </c>
      <c r="I571" s="64" t="s">
        <v>4100</v>
      </c>
      <c r="J571" s="100" t="s">
        <v>4100</v>
      </c>
      <c r="K571" s="100" t="s">
        <v>4100</v>
      </c>
      <c r="L571" s="65">
        <v>1</v>
      </c>
      <c r="M571" s="66" t="s">
        <v>4565</v>
      </c>
      <c r="N571" s="67">
        <f>VLOOKUP($A571,'Project List'!$A:$I,7,FALSE)</f>
        <v>0.57378461538461534</v>
      </c>
      <c r="O571" s="67">
        <f>VLOOKUP($A571,'Project List'!$A:$I,8,FALSE)</f>
        <v>573.78461538461534</v>
      </c>
      <c r="P571" s="68">
        <f t="shared" si="14"/>
        <v>0.57378461538461534</v>
      </c>
      <c r="Q571" s="69">
        <f>VLOOKUP($A571,'Project List'!$A:$I,9,FALSE)</f>
        <v>2023</v>
      </c>
      <c r="S571" s="62" t="s">
        <v>4566</v>
      </c>
    </row>
    <row r="572" spans="1:19">
      <c r="A572" s="63">
        <v>288122</v>
      </c>
      <c r="B572" s="63">
        <v>288122</v>
      </c>
      <c r="C572" s="62" t="str">
        <f>VLOOKUP($A572,'Project List'!$A:$I,2,FALSE)</f>
        <v>Buffalo</v>
      </c>
      <c r="D572" s="62" t="str">
        <f>VLOOKUP($A572,'Project List'!$A:$I,3,FALSE)</f>
        <v>NY</v>
      </c>
      <c r="E572" s="62" t="str">
        <f>VLOOKUP($A572,'Project List'!$A:$I,4,FALSE)</f>
        <v>Niagara Mohawk Power Corp.</v>
      </c>
      <c r="F572" s="62" t="str">
        <f>VLOOKUP($A572,'Project List'!$A:$I,5,FALSE)</f>
        <v>Investor Owned</v>
      </c>
      <c r="G572" s="62" t="str">
        <f>VLOOKUP($A572,'Project List'!$A:$I,6,FALSE)</f>
        <v>Catalyze Holdings, LLC</v>
      </c>
      <c r="H572" s="64" t="s">
        <v>4100</v>
      </c>
      <c r="I572" s="64" t="s">
        <v>4100</v>
      </c>
      <c r="J572" s="100" t="s">
        <v>4100</v>
      </c>
      <c r="K572" s="100" t="s">
        <v>4100</v>
      </c>
      <c r="L572" s="65">
        <v>1</v>
      </c>
      <c r="M572" s="66" t="s">
        <v>4565</v>
      </c>
      <c r="N572" s="67">
        <f>VLOOKUP($A572,'Project List'!$A:$I,7,FALSE)</f>
        <v>4.9067307692307693</v>
      </c>
      <c r="O572" s="67">
        <f>VLOOKUP($A572,'Project List'!$A:$I,8,FALSE)</f>
        <v>4906.7307692307695</v>
      </c>
      <c r="P572" s="68">
        <f t="shared" si="14"/>
        <v>4.9067307692307693</v>
      </c>
      <c r="Q572" s="69">
        <f>VLOOKUP($A572,'Project List'!$A:$I,9,FALSE)</f>
        <v>2023</v>
      </c>
      <c r="S572" s="62" t="s">
        <v>4566</v>
      </c>
    </row>
    <row r="573" spans="1:19">
      <c r="A573" s="63">
        <v>247268</v>
      </c>
      <c r="B573" s="63">
        <v>247268</v>
      </c>
      <c r="C573" s="62" t="str">
        <f>VLOOKUP($A573,'Project List'!$A:$I,2,FALSE)</f>
        <v>Watertown</v>
      </c>
      <c r="D573" s="62" t="str">
        <f>VLOOKUP($A573,'Project List'!$A:$I,3,FALSE)</f>
        <v>NY</v>
      </c>
      <c r="E573" s="62" t="str">
        <f>VLOOKUP($A573,'Project List'!$A:$I,4,FALSE)</f>
        <v>Niagara Mohawk Power Corp.</v>
      </c>
      <c r="F573" s="62" t="str">
        <f>VLOOKUP($A573,'Project List'!$A:$I,5,FALSE)</f>
        <v>Investor Owned</v>
      </c>
      <c r="G573" s="62" t="str">
        <f>VLOOKUP($A573,'Project List'!$A:$I,6,FALSE)</f>
        <v>OYA SOLAR NY L.P.</v>
      </c>
      <c r="H573" s="64" t="s">
        <v>4100</v>
      </c>
      <c r="I573" s="64" t="s">
        <v>4100</v>
      </c>
      <c r="J573" s="100" t="s">
        <v>4100</v>
      </c>
      <c r="K573" s="100" t="s">
        <v>4100</v>
      </c>
      <c r="L573" s="65">
        <v>1</v>
      </c>
      <c r="M573" s="66" t="s">
        <v>4565</v>
      </c>
      <c r="N573" s="67">
        <f>VLOOKUP($A573,'Project List'!$A:$I,7,FALSE)</f>
        <v>5.1840000000000002</v>
      </c>
      <c r="O573" s="67">
        <f>VLOOKUP($A573,'Project List'!$A:$I,8,FALSE)</f>
        <v>5184</v>
      </c>
      <c r="P573" s="68">
        <f t="shared" si="14"/>
        <v>5.1840000000000002</v>
      </c>
      <c r="Q573" s="69">
        <f>VLOOKUP($A573,'Project List'!$A:$I,9,FALSE)</f>
        <v>2023</v>
      </c>
      <c r="S573" s="62" t="s">
        <v>4566</v>
      </c>
    </row>
    <row r="574" spans="1:19">
      <c r="A574" s="63">
        <v>265163</v>
      </c>
      <c r="B574" s="63">
        <v>265163</v>
      </c>
      <c r="C574" s="62" t="str">
        <f>VLOOKUP($A574,'Project List'!$A:$I,2,FALSE)</f>
        <v>Piffard</v>
      </c>
      <c r="D574" s="62" t="str">
        <f>VLOOKUP($A574,'Project List'!$A:$I,3,FALSE)</f>
        <v>NY</v>
      </c>
      <c r="E574" s="62" t="str">
        <f>VLOOKUP($A574,'Project List'!$A:$I,4,FALSE)</f>
        <v>Niagara Mohawk Power Corp.</v>
      </c>
      <c r="F574" s="62" t="str">
        <f>VLOOKUP($A574,'Project List'!$A:$I,5,FALSE)</f>
        <v>Investor Owned</v>
      </c>
      <c r="G574" s="62" t="str">
        <f>VLOOKUP($A574,'Project List'!$A:$I,6,FALSE)</f>
        <v>OYA SOLAR NY L.P.</v>
      </c>
      <c r="H574" s="64" t="s">
        <v>4100</v>
      </c>
      <c r="I574" s="64" t="s">
        <v>4100</v>
      </c>
      <c r="J574" s="100" t="s">
        <v>4100</v>
      </c>
      <c r="K574" s="100" t="s">
        <v>4100</v>
      </c>
      <c r="L574" s="65">
        <v>1</v>
      </c>
      <c r="M574" s="66" t="s">
        <v>4565</v>
      </c>
      <c r="N574" s="67">
        <f>VLOOKUP($A574,'Project List'!$A:$I,7,FALSE)</f>
        <v>5.1124615384615382</v>
      </c>
      <c r="O574" s="67">
        <f>VLOOKUP($A574,'Project List'!$A:$I,8,FALSE)</f>
        <v>5112.4615384615381</v>
      </c>
      <c r="P574" s="68">
        <f t="shared" si="14"/>
        <v>5.1124615384615382</v>
      </c>
      <c r="Q574" s="69">
        <f>VLOOKUP($A574,'Project List'!$A:$I,9,FALSE)</f>
        <v>2023</v>
      </c>
      <c r="S574" s="62" t="s">
        <v>4566</v>
      </c>
    </row>
    <row r="575" spans="1:19">
      <c r="A575" s="63">
        <v>255358</v>
      </c>
      <c r="B575" s="63">
        <v>255358</v>
      </c>
      <c r="C575" s="62" t="str">
        <f>VLOOKUP($A575,'Project List'!$A:$I,2,FALSE)</f>
        <v>Baldwinsville</v>
      </c>
      <c r="D575" s="62" t="str">
        <f>VLOOKUP($A575,'Project List'!$A:$I,3,FALSE)</f>
        <v>NY</v>
      </c>
      <c r="E575" s="62" t="str">
        <f>VLOOKUP($A575,'Project List'!$A:$I,4,FALSE)</f>
        <v>Niagara Mohawk Power Corp.</v>
      </c>
      <c r="F575" s="62" t="str">
        <f>VLOOKUP($A575,'Project List'!$A:$I,5,FALSE)</f>
        <v>Investor Owned</v>
      </c>
      <c r="G575" s="62" t="str">
        <f>VLOOKUP($A575,'Project List'!$A:$I,6,FALSE)</f>
        <v>OYA SOLAR NY L.P.</v>
      </c>
      <c r="H575" s="64" t="s">
        <v>4100</v>
      </c>
      <c r="I575" s="64" t="s">
        <v>4100</v>
      </c>
      <c r="J575" s="100" t="s">
        <v>4100</v>
      </c>
      <c r="K575" s="100" t="s">
        <v>4100</v>
      </c>
      <c r="L575" s="65">
        <v>1</v>
      </c>
      <c r="M575" s="66" t="s">
        <v>4565</v>
      </c>
      <c r="N575" s="67">
        <f>VLOOKUP($A575,'Project List'!$A:$I,7,FALSE)</f>
        <v>5.1840000000000002</v>
      </c>
      <c r="O575" s="67">
        <f>VLOOKUP($A575,'Project List'!$A:$I,8,FALSE)</f>
        <v>5184</v>
      </c>
      <c r="P575" s="68">
        <f t="shared" si="14"/>
        <v>5.1840000000000002</v>
      </c>
      <c r="Q575" s="69">
        <f>VLOOKUP($A575,'Project List'!$A:$I,9,FALSE)</f>
        <v>2023</v>
      </c>
      <c r="S575" s="62" t="s">
        <v>4566</v>
      </c>
    </row>
    <row r="576" spans="1:19">
      <c r="A576" s="63">
        <v>264485</v>
      </c>
      <c r="B576" s="63">
        <v>264485</v>
      </c>
      <c r="C576" s="62" t="str">
        <f>VLOOKUP($A576,'Project List'!$A:$I,2,FALSE)</f>
        <v>Pulaski</v>
      </c>
      <c r="D576" s="62" t="str">
        <f>VLOOKUP($A576,'Project List'!$A:$I,3,FALSE)</f>
        <v>NY</v>
      </c>
      <c r="E576" s="62" t="str">
        <f>VLOOKUP($A576,'Project List'!$A:$I,4,FALSE)</f>
        <v>Niagara Mohawk Power Corp.</v>
      </c>
      <c r="F576" s="62" t="str">
        <f>VLOOKUP($A576,'Project List'!$A:$I,5,FALSE)</f>
        <v>Investor Owned</v>
      </c>
      <c r="G576" s="62" t="str">
        <f>VLOOKUP($A576,'Project List'!$A:$I,6,FALSE)</f>
        <v>OYA SOLAR NY L.P.</v>
      </c>
      <c r="H576" s="64" t="s">
        <v>4100</v>
      </c>
      <c r="I576" s="64" t="s">
        <v>4100</v>
      </c>
      <c r="J576" s="100" t="s">
        <v>4100</v>
      </c>
      <c r="K576" s="100" t="s">
        <v>4100</v>
      </c>
      <c r="L576" s="65">
        <v>1</v>
      </c>
      <c r="M576" s="66" t="s">
        <v>4565</v>
      </c>
      <c r="N576" s="67">
        <f>VLOOKUP($A576,'Project List'!$A:$I,7,FALSE)</f>
        <v>3.6654</v>
      </c>
      <c r="O576" s="67">
        <f>VLOOKUP($A576,'Project List'!$A:$I,8,FALSE)</f>
        <v>3665.4</v>
      </c>
      <c r="P576" s="68">
        <f t="shared" si="14"/>
        <v>3.6654</v>
      </c>
      <c r="Q576" s="69">
        <f>VLOOKUP($A576,'Project List'!$A:$I,9,FALSE)</f>
        <v>2023</v>
      </c>
      <c r="S576" s="62" t="s">
        <v>4566</v>
      </c>
    </row>
    <row r="577" spans="1:19">
      <c r="A577" s="63">
        <v>300950</v>
      </c>
      <c r="B577" s="63">
        <v>300950</v>
      </c>
      <c r="C577" s="62" t="str">
        <f>VLOOKUP($A577,'Project List'!$A:$I,2,FALSE)</f>
        <v>Champlain</v>
      </c>
      <c r="D577" s="62" t="str">
        <f>VLOOKUP($A577,'Project List'!$A:$I,3,FALSE)</f>
        <v>NY</v>
      </c>
      <c r="E577" s="62" t="str">
        <f>VLOOKUP($A577,'Project List'!$A:$I,4,FALSE)</f>
        <v>NYS Electric and Gas</v>
      </c>
      <c r="F577" s="62" t="str">
        <f>VLOOKUP($A577,'Project List'!$A:$I,5,FALSE)</f>
        <v>Investor Owned</v>
      </c>
      <c r="G577" s="62" t="str">
        <f>VLOOKUP($A577,'Project List'!$A:$I,6,FALSE)</f>
        <v>Cipriani Energy Group Corp.</v>
      </c>
      <c r="H577" s="64" t="s">
        <v>4100</v>
      </c>
      <c r="I577" s="64" t="s">
        <v>4100</v>
      </c>
      <c r="J577" s="100" t="s">
        <v>4100</v>
      </c>
      <c r="K577" s="100" t="s">
        <v>4100</v>
      </c>
      <c r="L577" s="65">
        <v>1</v>
      </c>
      <c r="M577" s="66" t="s">
        <v>4565</v>
      </c>
      <c r="N577" s="67">
        <f>VLOOKUP($A577,'Project List'!$A:$I,7,FALSE)</f>
        <v>2.5074999999999998</v>
      </c>
      <c r="O577" s="67">
        <f>VLOOKUP($A577,'Project List'!$A:$I,8,FALSE)</f>
        <v>2507.5</v>
      </c>
      <c r="P577" s="68">
        <f t="shared" ref="P577:P640" si="15">N577*L577</f>
        <v>2.5074999999999998</v>
      </c>
      <c r="Q577" s="69">
        <f>VLOOKUP($A577,'Project List'!$A:$I,9,FALSE)</f>
        <v>2023</v>
      </c>
      <c r="S577" s="62" t="s">
        <v>4566</v>
      </c>
    </row>
    <row r="578" spans="1:19">
      <c r="A578" s="63">
        <v>259116</v>
      </c>
      <c r="B578" s="63">
        <v>259116</v>
      </c>
      <c r="C578" s="62" t="str">
        <f>VLOOKUP($A578,'Project List'!$A:$I,2,FALSE)</f>
        <v>Cortland</v>
      </c>
      <c r="D578" s="62" t="str">
        <f>VLOOKUP($A578,'Project List'!$A:$I,3,FALSE)</f>
        <v>NY</v>
      </c>
      <c r="E578" s="62" t="str">
        <f>VLOOKUP($A578,'Project List'!$A:$I,4,FALSE)</f>
        <v>Niagara Mohawk Power Corp.</v>
      </c>
      <c r="F578" s="62" t="str">
        <f>VLOOKUP($A578,'Project List'!$A:$I,5,FALSE)</f>
        <v>Investor Owned</v>
      </c>
      <c r="G578" s="62" t="str">
        <f>VLOOKUP($A578,'Project List'!$A:$I,6,FALSE)</f>
        <v>Cipriani Energy Group Corp.</v>
      </c>
      <c r="H578" s="64" t="s">
        <v>4100</v>
      </c>
      <c r="I578" s="64" t="s">
        <v>4100</v>
      </c>
      <c r="J578" s="100" t="s">
        <v>4100</v>
      </c>
      <c r="K578" s="100" t="s">
        <v>4100</v>
      </c>
      <c r="L578" s="65">
        <v>1</v>
      </c>
      <c r="M578" s="66" t="s">
        <v>4565</v>
      </c>
      <c r="N578" s="67">
        <f>VLOOKUP($A578,'Project List'!$A:$I,7,FALSE)</f>
        <v>3.1819999999999999</v>
      </c>
      <c r="O578" s="67">
        <f>VLOOKUP($A578,'Project List'!$A:$I,8,FALSE)</f>
        <v>3182</v>
      </c>
      <c r="P578" s="68">
        <f t="shared" si="15"/>
        <v>3.1819999999999999</v>
      </c>
      <c r="Q578" s="69">
        <f>VLOOKUP($A578,'Project List'!$A:$I,9,FALSE)</f>
        <v>2023</v>
      </c>
      <c r="S578" s="62" t="s">
        <v>4566</v>
      </c>
    </row>
    <row r="579" spans="1:19">
      <c r="A579" s="63">
        <v>282650</v>
      </c>
      <c r="B579" s="63">
        <v>282650</v>
      </c>
      <c r="C579" s="62" t="str">
        <f>VLOOKUP($A579,'Project List'!$A:$I,2,FALSE)</f>
        <v>Hudson</v>
      </c>
      <c r="D579" s="62" t="str">
        <f>VLOOKUP($A579,'Project List'!$A:$I,3,FALSE)</f>
        <v>NY</v>
      </c>
      <c r="E579" s="62" t="str">
        <f>VLOOKUP($A579,'Project List'!$A:$I,4,FALSE)</f>
        <v>Niagara Mohawk Power Corp.</v>
      </c>
      <c r="F579" s="62" t="str">
        <f>VLOOKUP($A579,'Project List'!$A:$I,5,FALSE)</f>
        <v>Investor Owned</v>
      </c>
      <c r="G579" s="62" t="str">
        <f>VLOOKUP($A579,'Project List'!$A:$I,6,FALSE)</f>
        <v>Brookfield Renewable DG US Operations, LLC</v>
      </c>
      <c r="H579" s="64" t="s">
        <v>4100</v>
      </c>
      <c r="I579" s="64" t="s">
        <v>4100</v>
      </c>
      <c r="J579" s="100" t="s">
        <v>4100</v>
      </c>
      <c r="K579" s="100" t="s">
        <v>4100</v>
      </c>
      <c r="L579" s="65">
        <v>1</v>
      </c>
      <c r="M579" s="66" t="s">
        <v>4565</v>
      </c>
      <c r="N579" s="67">
        <f>VLOOKUP($A579,'Project List'!$A:$I,7,FALSE)</f>
        <v>4.882884615384615</v>
      </c>
      <c r="O579" s="67">
        <f>VLOOKUP($A579,'Project List'!$A:$I,8,FALSE)</f>
        <v>4882.8846153846152</v>
      </c>
      <c r="P579" s="68">
        <f t="shared" si="15"/>
        <v>4.882884615384615</v>
      </c>
      <c r="Q579" s="69">
        <f>VLOOKUP($A579,'Project List'!$A:$I,9,FALSE)</f>
        <v>2023</v>
      </c>
      <c r="S579" s="62" t="s">
        <v>4566</v>
      </c>
    </row>
    <row r="580" spans="1:19">
      <c r="A580" s="63">
        <v>274437</v>
      </c>
      <c r="B580" s="63">
        <v>274437</v>
      </c>
      <c r="C580" s="62" t="str">
        <f>VLOOKUP($A580,'Project List'!$A:$I,2,FALSE)</f>
        <v>Auburn</v>
      </c>
      <c r="D580" s="62" t="str">
        <f>VLOOKUP($A580,'Project List'!$A:$I,3,FALSE)</f>
        <v>NY</v>
      </c>
      <c r="E580" s="62" t="str">
        <f>VLOOKUP($A580,'Project List'!$A:$I,4,FALSE)</f>
        <v>Niagara Mohawk Power Corp.</v>
      </c>
      <c r="F580" s="62" t="str">
        <f>VLOOKUP($A580,'Project List'!$A:$I,5,FALSE)</f>
        <v>Investor Owned</v>
      </c>
      <c r="G580" s="62" t="str">
        <f>VLOOKUP($A580,'Project List'!$A:$I,6,FALSE)</f>
        <v>Green Street Power Partners, LLC</v>
      </c>
      <c r="H580" s="64" t="s">
        <v>4100</v>
      </c>
      <c r="I580" s="64" t="s">
        <v>4100</v>
      </c>
      <c r="J580" s="100" t="s">
        <v>4100</v>
      </c>
      <c r="K580" s="100" t="s">
        <v>4100</v>
      </c>
      <c r="L580" s="65">
        <v>1</v>
      </c>
      <c r="M580" s="66" t="s">
        <v>4565</v>
      </c>
      <c r="N580" s="67">
        <f>VLOOKUP($A580,'Project List'!$A:$I,7,FALSE)</f>
        <v>4.7431999999999999</v>
      </c>
      <c r="O580" s="67">
        <f>VLOOKUP($A580,'Project List'!$A:$I,8,FALSE)</f>
        <v>4743.2</v>
      </c>
      <c r="P580" s="68">
        <f t="shared" si="15"/>
        <v>4.7431999999999999</v>
      </c>
      <c r="Q580" s="69">
        <f>VLOOKUP($A580,'Project List'!$A:$I,9,FALSE)</f>
        <v>2023</v>
      </c>
      <c r="S580" s="62" t="s">
        <v>4566</v>
      </c>
    </row>
    <row r="581" spans="1:19">
      <c r="A581" s="63">
        <v>269210</v>
      </c>
      <c r="B581" s="63">
        <v>269210</v>
      </c>
      <c r="C581" s="62" t="str">
        <f>VLOOKUP($A581,'Project List'!$A:$I,2,FALSE)</f>
        <v>Palmyra</v>
      </c>
      <c r="D581" s="62" t="str">
        <f>VLOOKUP($A581,'Project List'!$A:$I,3,FALSE)</f>
        <v>NY</v>
      </c>
      <c r="E581" s="62" t="str">
        <f>VLOOKUP($A581,'Project List'!$A:$I,4,FALSE)</f>
        <v>Rochester Gas and Electric</v>
      </c>
      <c r="F581" s="62" t="str">
        <f>VLOOKUP($A581,'Project List'!$A:$I,5,FALSE)</f>
        <v>Investor Owned</v>
      </c>
      <c r="G581" s="62" t="str">
        <f>VLOOKUP($A581,'Project List'!$A:$I,6,FALSE)</f>
        <v>Generate Capital</v>
      </c>
      <c r="H581" s="64" t="s">
        <v>4100</v>
      </c>
      <c r="I581" s="64" t="s">
        <v>4100</v>
      </c>
      <c r="J581" s="100" t="s">
        <v>4100</v>
      </c>
      <c r="K581" s="100" t="s">
        <v>4100</v>
      </c>
      <c r="L581" s="65">
        <v>1</v>
      </c>
      <c r="M581" s="66" t="s">
        <v>4565</v>
      </c>
      <c r="N581" s="67">
        <f>VLOOKUP($A581,'Project List'!$A:$I,7,FALSE)</f>
        <v>2.0142000000000002</v>
      </c>
      <c r="O581" s="67">
        <f>VLOOKUP($A581,'Project List'!$A:$I,8,FALSE)</f>
        <v>2014.2</v>
      </c>
      <c r="P581" s="68">
        <f t="shared" si="15"/>
        <v>2.0142000000000002</v>
      </c>
      <c r="Q581" s="69">
        <f>VLOOKUP($A581,'Project List'!$A:$I,9,FALSE)</f>
        <v>2023</v>
      </c>
      <c r="S581" s="62" t="s">
        <v>4566</v>
      </c>
    </row>
    <row r="582" spans="1:19">
      <c r="A582" s="63">
        <v>278077</v>
      </c>
      <c r="B582" s="63">
        <v>278077</v>
      </c>
      <c r="C582" s="62" t="str">
        <f>VLOOKUP($A582,'Project List'!$A:$I,2,FALSE)</f>
        <v>Hudson</v>
      </c>
      <c r="D582" s="62" t="str">
        <f>VLOOKUP($A582,'Project List'!$A:$I,3,FALSE)</f>
        <v>NY</v>
      </c>
      <c r="E582" s="62" t="str">
        <f>VLOOKUP($A582,'Project List'!$A:$I,4,FALSE)</f>
        <v>Niagara Mohawk Power Corp.</v>
      </c>
      <c r="F582" s="62" t="str">
        <f>VLOOKUP($A582,'Project List'!$A:$I,5,FALSE)</f>
        <v>Investor Owned</v>
      </c>
      <c r="G582" s="62" t="str">
        <f>VLOOKUP($A582,'Project List'!$A:$I,6,FALSE)</f>
        <v>Brookfield Renewable DG US Operations, LLC</v>
      </c>
      <c r="H582" s="64" t="s">
        <v>4100</v>
      </c>
      <c r="I582" s="64" t="s">
        <v>4100</v>
      </c>
      <c r="J582" s="100" t="s">
        <v>4100</v>
      </c>
      <c r="K582" s="100" t="s">
        <v>4100</v>
      </c>
      <c r="L582" s="65">
        <v>1</v>
      </c>
      <c r="M582" s="66" t="s">
        <v>4565</v>
      </c>
      <c r="N582" s="67">
        <f>VLOOKUP($A582,'Project List'!$A:$I,7,FALSE)</f>
        <v>3.8584615384615382</v>
      </c>
      <c r="O582" s="67">
        <f>VLOOKUP($A582,'Project List'!$A:$I,8,FALSE)</f>
        <v>3858.4615384615381</v>
      </c>
      <c r="P582" s="68">
        <f t="shared" si="15"/>
        <v>3.8584615384615382</v>
      </c>
      <c r="Q582" s="69">
        <f>VLOOKUP($A582,'Project List'!$A:$I,9,FALSE)</f>
        <v>2023</v>
      </c>
      <c r="S582" s="62" t="s">
        <v>4566</v>
      </c>
    </row>
    <row r="583" spans="1:19">
      <c r="A583" s="85"/>
      <c r="B583" s="62">
        <v>286760</v>
      </c>
      <c r="C583" s="62" t="s">
        <v>990</v>
      </c>
      <c r="D583" s="62" t="s">
        <v>313</v>
      </c>
      <c r="E583" s="62" t="s">
        <v>166</v>
      </c>
      <c r="H583" s="64" t="s">
        <v>4100</v>
      </c>
      <c r="I583" s="64" t="s">
        <v>4100</v>
      </c>
      <c r="J583" s="100" t="s">
        <v>4100</v>
      </c>
      <c r="K583" s="100" t="s">
        <v>4100</v>
      </c>
      <c r="L583" s="65">
        <v>1</v>
      </c>
      <c r="M583" s="66" t="s">
        <v>4565</v>
      </c>
      <c r="N583" s="72">
        <f t="shared" ref="N583:N614" si="16">O583/1000</f>
        <v>3.4666307692307692</v>
      </c>
      <c r="O583" s="67">
        <v>3466.6307692307691</v>
      </c>
      <c r="P583" s="68">
        <f t="shared" si="15"/>
        <v>3.4666307692307692</v>
      </c>
      <c r="Q583" s="69" t="s">
        <v>4199</v>
      </c>
      <c r="S583" s="62" t="s">
        <v>4566</v>
      </c>
    </row>
    <row r="584" spans="1:19">
      <c r="A584" s="85"/>
      <c r="B584" s="62">
        <v>305976</v>
      </c>
      <c r="C584" s="62" t="s">
        <v>2093</v>
      </c>
      <c r="D584" s="62" t="s">
        <v>313</v>
      </c>
      <c r="E584" s="62" t="s">
        <v>166</v>
      </c>
      <c r="H584" s="64" t="s">
        <v>4100</v>
      </c>
      <c r="I584" s="64" t="s">
        <v>4100</v>
      </c>
      <c r="J584" s="100" t="s">
        <v>4100</v>
      </c>
      <c r="K584" s="100" t="s">
        <v>4100</v>
      </c>
      <c r="L584" s="65">
        <v>1</v>
      </c>
      <c r="M584" s="66" t="s">
        <v>4565</v>
      </c>
      <c r="N584" s="72">
        <f t="shared" si="16"/>
        <v>5.5472307692307687</v>
      </c>
      <c r="O584" s="67">
        <v>5547.2307692307686</v>
      </c>
      <c r="P584" s="68">
        <f t="shared" si="15"/>
        <v>5.5472307692307687</v>
      </c>
      <c r="Q584" s="69" t="s">
        <v>4199</v>
      </c>
      <c r="S584" s="62" t="s">
        <v>4566</v>
      </c>
    </row>
    <row r="585" spans="1:19">
      <c r="A585" s="85"/>
      <c r="B585" s="62">
        <v>251403</v>
      </c>
      <c r="C585" s="62" t="s">
        <v>4567</v>
      </c>
      <c r="D585" s="62" t="s">
        <v>313</v>
      </c>
      <c r="E585" s="62" t="s">
        <v>166</v>
      </c>
      <c r="H585" s="64" t="s">
        <v>4100</v>
      </c>
      <c r="I585" s="64" t="s">
        <v>4100</v>
      </c>
      <c r="J585" s="100" t="s">
        <v>4100</v>
      </c>
      <c r="K585" s="100" t="s">
        <v>4100</v>
      </c>
      <c r="L585" s="65">
        <v>1</v>
      </c>
      <c r="M585" s="66" t="s">
        <v>4565</v>
      </c>
      <c r="N585" s="72">
        <f t="shared" si="16"/>
        <v>4.8663999999999996</v>
      </c>
      <c r="O585" s="67">
        <v>4866.3999999999996</v>
      </c>
      <c r="P585" s="68">
        <f t="shared" si="15"/>
        <v>4.8663999999999996</v>
      </c>
      <c r="Q585" s="69" t="s">
        <v>4199</v>
      </c>
      <c r="S585" s="62" t="s">
        <v>4566</v>
      </c>
    </row>
    <row r="586" spans="1:19">
      <c r="A586" s="85"/>
      <c r="B586" s="62">
        <v>252482</v>
      </c>
      <c r="C586" s="62" t="s">
        <v>4567</v>
      </c>
      <c r="D586" s="62" t="s">
        <v>313</v>
      </c>
      <c r="E586" s="62" t="s">
        <v>166</v>
      </c>
      <c r="H586" s="64" t="s">
        <v>4100</v>
      </c>
      <c r="I586" s="64" t="s">
        <v>4100</v>
      </c>
      <c r="J586" s="100" t="s">
        <v>4100</v>
      </c>
      <c r="K586" s="100" t="s">
        <v>4100</v>
      </c>
      <c r="L586" s="65">
        <v>1</v>
      </c>
      <c r="M586" s="66" t="s">
        <v>4565</v>
      </c>
      <c r="N586" s="72">
        <f t="shared" si="16"/>
        <v>5.0401999999999996</v>
      </c>
      <c r="O586" s="67">
        <v>5040.2</v>
      </c>
      <c r="P586" s="68">
        <f t="shared" si="15"/>
        <v>5.0401999999999996</v>
      </c>
      <c r="Q586" s="69" t="s">
        <v>4199</v>
      </c>
      <c r="S586" s="62" t="s">
        <v>4566</v>
      </c>
    </row>
    <row r="587" spans="1:19">
      <c r="A587" s="85"/>
      <c r="B587" s="62">
        <v>247397</v>
      </c>
      <c r="C587" s="62" t="s">
        <v>3717</v>
      </c>
      <c r="D587" s="62" t="s">
        <v>313</v>
      </c>
      <c r="E587" s="62" t="s">
        <v>2298</v>
      </c>
      <c r="H587" s="64" t="s">
        <v>4100</v>
      </c>
      <c r="I587" s="64" t="s">
        <v>4100</v>
      </c>
      <c r="J587" s="100" t="s">
        <v>4100</v>
      </c>
      <c r="K587" s="100" t="s">
        <v>4100</v>
      </c>
      <c r="L587" s="65">
        <v>1</v>
      </c>
      <c r="M587" s="66" t="s">
        <v>4565</v>
      </c>
      <c r="N587" s="72">
        <f t="shared" si="16"/>
        <v>5.7323076923076925</v>
      </c>
      <c r="O587" s="67">
        <v>5732.3076923076924</v>
      </c>
      <c r="P587" s="68">
        <f t="shared" si="15"/>
        <v>5.7323076923076925</v>
      </c>
      <c r="Q587" s="69" t="s">
        <v>4199</v>
      </c>
      <c r="S587" s="62" t="s">
        <v>4566</v>
      </c>
    </row>
    <row r="588" spans="1:19">
      <c r="A588" s="85"/>
      <c r="B588" s="62">
        <v>254414</v>
      </c>
      <c r="C588" s="62" t="s">
        <v>991</v>
      </c>
      <c r="D588" s="62" t="s">
        <v>313</v>
      </c>
      <c r="E588" s="62" t="s">
        <v>166</v>
      </c>
      <c r="H588" s="64" t="s">
        <v>4100</v>
      </c>
      <c r="I588" s="64" t="s">
        <v>4100</v>
      </c>
      <c r="J588" s="100" t="s">
        <v>4100</v>
      </c>
      <c r="K588" s="100" t="s">
        <v>4100</v>
      </c>
      <c r="L588" s="65">
        <v>1</v>
      </c>
      <c r="M588" s="66" t="s">
        <v>4565</v>
      </c>
      <c r="N588" s="72">
        <f t="shared" si="16"/>
        <v>4.9415999999999993</v>
      </c>
      <c r="O588" s="67">
        <v>4941.5999999999995</v>
      </c>
      <c r="P588" s="68">
        <f t="shared" si="15"/>
        <v>4.9415999999999993</v>
      </c>
      <c r="Q588" s="69" t="s">
        <v>4199</v>
      </c>
      <c r="S588" s="62" t="s">
        <v>4566</v>
      </c>
    </row>
    <row r="589" spans="1:19">
      <c r="A589" s="85"/>
      <c r="B589" s="62">
        <v>236676</v>
      </c>
      <c r="C589" s="62" t="s">
        <v>4568</v>
      </c>
      <c r="D589" s="62" t="s">
        <v>313</v>
      </c>
      <c r="E589" s="62" t="s">
        <v>166</v>
      </c>
      <c r="H589" s="64" t="s">
        <v>4100</v>
      </c>
      <c r="I589" s="64" t="s">
        <v>4100</v>
      </c>
      <c r="J589" s="100" t="s">
        <v>4100</v>
      </c>
      <c r="K589" s="100" t="s">
        <v>4100</v>
      </c>
      <c r="L589" s="65">
        <v>1</v>
      </c>
      <c r="M589" s="66" t="s">
        <v>4565</v>
      </c>
      <c r="N589" s="72">
        <f t="shared" si="16"/>
        <v>5.7486000000000006</v>
      </c>
      <c r="O589" s="67">
        <v>5748.6</v>
      </c>
      <c r="P589" s="68">
        <f t="shared" si="15"/>
        <v>5.7486000000000006</v>
      </c>
      <c r="Q589" s="69" t="s">
        <v>4199</v>
      </c>
      <c r="S589" s="62" t="s">
        <v>4566</v>
      </c>
    </row>
    <row r="590" spans="1:19">
      <c r="A590" s="85"/>
      <c r="B590" s="62">
        <v>259186</v>
      </c>
      <c r="C590" s="62" t="s">
        <v>2703</v>
      </c>
      <c r="D590" s="62" t="s">
        <v>313</v>
      </c>
      <c r="E590" s="62" t="s">
        <v>2700</v>
      </c>
      <c r="H590" s="64" t="s">
        <v>4100</v>
      </c>
      <c r="I590" s="64" t="s">
        <v>4100</v>
      </c>
      <c r="J590" s="100" t="s">
        <v>4100</v>
      </c>
      <c r="K590" s="100" t="s">
        <v>4100</v>
      </c>
      <c r="L590" s="65">
        <v>1</v>
      </c>
      <c r="M590" s="66" t="s">
        <v>4565</v>
      </c>
      <c r="N590" s="72">
        <f t="shared" si="16"/>
        <v>0.99692307692307691</v>
      </c>
      <c r="O590" s="67">
        <v>996.92307692307691</v>
      </c>
      <c r="P590" s="68">
        <f t="shared" si="15"/>
        <v>0.99692307692307691</v>
      </c>
      <c r="Q590" s="69" t="s">
        <v>4199</v>
      </c>
      <c r="S590" s="62" t="s">
        <v>4566</v>
      </c>
    </row>
    <row r="591" spans="1:19">
      <c r="A591" s="85"/>
      <c r="B591" s="62">
        <v>252523</v>
      </c>
      <c r="C591" s="62" t="s">
        <v>4567</v>
      </c>
      <c r="D591" s="62" t="s">
        <v>313</v>
      </c>
      <c r="E591" s="62" t="s">
        <v>166</v>
      </c>
      <c r="H591" s="64" t="s">
        <v>4100</v>
      </c>
      <c r="I591" s="64" t="s">
        <v>4100</v>
      </c>
      <c r="J591" s="100" t="s">
        <v>4100</v>
      </c>
      <c r="K591" s="100" t="s">
        <v>4100</v>
      </c>
      <c r="L591" s="65">
        <v>1</v>
      </c>
      <c r="M591" s="66" t="s">
        <v>4565</v>
      </c>
      <c r="N591" s="72">
        <f t="shared" si="16"/>
        <v>5.056</v>
      </c>
      <c r="O591" s="67">
        <v>5056</v>
      </c>
      <c r="P591" s="68">
        <f t="shared" si="15"/>
        <v>5.056</v>
      </c>
      <c r="Q591" s="69" t="s">
        <v>4199</v>
      </c>
      <c r="S591" s="62" t="s">
        <v>4566</v>
      </c>
    </row>
    <row r="592" spans="1:19">
      <c r="A592" s="85"/>
      <c r="B592" s="62">
        <v>254420</v>
      </c>
      <c r="C592" s="62" t="s">
        <v>991</v>
      </c>
      <c r="D592" s="62" t="s">
        <v>313</v>
      </c>
      <c r="E592" s="62" t="s">
        <v>166</v>
      </c>
      <c r="H592" s="64" t="s">
        <v>4100</v>
      </c>
      <c r="I592" s="64" t="s">
        <v>4100</v>
      </c>
      <c r="J592" s="100" t="s">
        <v>4100</v>
      </c>
      <c r="K592" s="100" t="s">
        <v>4100</v>
      </c>
      <c r="L592" s="65">
        <v>1</v>
      </c>
      <c r="M592" s="66" t="s">
        <v>4565</v>
      </c>
      <c r="N592" s="72">
        <f t="shared" si="16"/>
        <v>5.0111999999999997</v>
      </c>
      <c r="O592" s="67">
        <v>5011.2</v>
      </c>
      <c r="P592" s="68">
        <f t="shared" si="15"/>
        <v>5.0111999999999997</v>
      </c>
      <c r="Q592" s="69" t="s">
        <v>4199</v>
      </c>
      <c r="S592" s="62" t="s">
        <v>4566</v>
      </c>
    </row>
    <row r="593" spans="1:19">
      <c r="A593" s="85"/>
      <c r="B593" s="62">
        <v>250942</v>
      </c>
      <c r="C593" s="62" t="s">
        <v>1508</v>
      </c>
      <c r="D593" s="62" t="s">
        <v>313</v>
      </c>
      <c r="E593" s="62" t="s">
        <v>2701</v>
      </c>
      <c r="H593" s="64" t="s">
        <v>4100</v>
      </c>
      <c r="I593" s="64" t="s">
        <v>4100</v>
      </c>
      <c r="J593" s="100" t="s">
        <v>4100</v>
      </c>
      <c r="K593" s="100" t="s">
        <v>4100</v>
      </c>
      <c r="L593" s="65">
        <v>1</v>
      </c>
      <c r="M593" s="66" t="s">
        <v>4565</v>
      </c>
      <c r="N593" s="72">
        <f t="shared" si="16"/>
        <v>2.0711076923076921</v>
      </c>
      <c r="O593" s="67">
        <v>2071.1076923076921</v>
      </c>
      <c r="P593" s="68">
        <f t="shared" si="15"/>
        <v>2.0711076923076921</v>
      </c>
      <c r="Q593" s="69" t="s">
        <v>4199</v>
      </c>
      <c r="S593" s="62" t="s">
        <v>4566</v>
      </c>
    </row>
    <row r="594" spans="1:19">
      <c r="A594" s="85"/>
      <c r="B594" s="62">
        <v>297470</v>
      </c>
      <c r="C594" s="62" t="s">
        <v>4569</v>
      </c>
      <c r="D594" s="62" t="s">
        <v>313</v>
      </c>
      <c r="E594" s="62" t="s">
        <v>166</v>
      </c>
      <c r="H594" s="64" t="s">
        <v>4100</v>
      </c>
      <c r="I594" s="64" t="s">
        <v>4100</v>
      </c>
      <c r="J594" s="100" t="s">
        <v>4100</v>
      </c>
      <c r="K594" s="100" t="s">
        <v>4100</v>
      </c>
      <c r="L594" s="65">
        <v>1</v>
      </c>
      <c r="M594" s="66" t="s">
        <v>4565</v>
      </c>
      <c r="N594" s="72">
        <f t="shared" si="16"/>
        <v>4.9301538461538454</v>
      </c>
      <c r="O594" s="67">
        <v>4930.1538461538457</v>
      </c>
      <c r="P594" s="68">
        <f t="shared" si="15"/>
        <v>4.9301538461538454</v>
      </c>
      <c r="Q594" s="69" t="s">
        <v>4199</v>
      </c>
      <c r="S594" s="62" t="s">
        <v>4566</v>
      </c>
    </row>
    <row r="595" spans="1:19">
      <c r="A595" s="85"/>
      <c r="B595" s="62">
        <v>271545</v>
      </c>
      <c r="C595" s="62" t="s">
        <v>1534</v>
      </c>
      <c r="D595" s="62" t="s">
        <v>313</v>
      </c>
      <c r="E595" s="62" t="s">
        <v>2700</v>
      </c>
      <c r="H595" s="64" t="s">
        <v>4100</v>
      </c>
      <c r="I595" s="64" t="s">
        <v>4100</v>
      </c>
      <c r="J595" s="100" t="s">
        <v>4100</v>
      </c>
      <c r="K595" s="100" t="s">
        <v>4100</v>
      </c>
      <c r="L595" s="65">
        <v>1</v>
      </c>
      <c r="M595" s="66" t="s">
        <v>4565</v>
      </c>
      <c r="N595" s="72">
        <f t="shared" si="16"/>
        <v>2.3824615384615382</v>
      </c>
      <c r="O595" s="67">
        <v>2382.4615384615381</v>
      </c>
      <c r="P595" s="68">
        <f t="shared" si="15"/>
        <v>2.3824615384615382</v>
      </c>
      <c r="Q595" s="69" t="s">
        <v>4199</v>
      </c>
      <c r="S595" s="62" t="s">
        <v>4566</v>
      </c>
    </row>
    <row r="596" spans="1:19">
      <c r="A596" s="85"/>
      <c r="B596" s="62">
        <v>264690</v>
      </c>
      <c r="C596" s="62" t="s">
        <v>4570</v>
      </c>
      <c r="D596" s="62" t="s">
        <v>313</v>
      </c>
      <c r="E596" s="62" t="s">
        <v>166</v>
      </c>
      <c r="H596" s="64" t="s">
        <v>4100</v>
      </c>
      <c r="I596" s="64" t="s">
        <v>4100</v>
      </c>
      <c r="J596" s="100" t="s">
        <v>4100</v>
      </c>
      <c r="K596" s="100" t="s">
        <v>4100</v>
      </c>
      <c r="L596" s="65">
        <v>1</v>
      </c>
      <c r="M596" s="66" t="s">
        <v>4565</v>
      </c>
      <c r="N596" s="72">
        <f t="shared" si="16"/>
        <v>5.7679999999999989</v>
      </c>
      <c r="O596" s="67">
        <v>5767.9999999999991</v>
      </c>
      <c r="P596" s="68">
        <f t="shared" si="15"/>
        <v>5.7679999999999989</v>
      </c>
      <c r="Q596" s="69" t="s">
        <v>4199</v>
      </c>
      <c r="S596" s="62" t="s">
        <v>4566</v>
      </c>
    </row>
    <row r="597" spans="1:19">
      <c r="A597" s="85"/>
      <c r="B597" s="62">
        <v>288673</v>
      </c>
      <c r="C597" s="62" t="s">
        <v>1311</v>
      </c>
      <c r="D597" s="62" t="s">
        <v>313</v>
      </c>
      <c r="E597" s="62" t="s">
        <v>166</v>
      </c>
      <c r="H597" s="64" t="s">
        <v>4100</v>
      </c>
      <c r="I597" s="64" t="s">
        <v>4100</v>
      </c>
      <c r="J597" s="100" t="s">
        <v>4100</v>
      </c>
      <c r="K597" s="100" t="s">
        <v>4100</v>
      </c>
      <c r="L597" s="65">
        <v>1</v>
      </c>
      <c r="M597" s="66" t="s">
        <v>4565</v>
      </c>
      <c r="N597" s="72">
        <f t="shared" si="16"/>
        <v>4.500461538461539</v>
      </c>
      <c r="O597" s="67">
        <v>4500.461538461539</v>
      </c>
      <c r="P597" s="68">
        <f t="shared" si="15"/>
        <v>4.500461538461539</v>
      </c>
      <c r="Q597" s="69" t="s">
        <v>4199</v>
      </c>
      <c r="S597" s="62" t="s">
        <v>4566</v>
      </c>
    </row>
    <row r="598" spans="1:19">
      <c r="A598" s="85"/>
      <c r="B598" s="62">
        <v>281371</v>
      </c>
      <c r="C598" s="62" t="s">
        <v>4571</v>
      </c>
      <c r="D598" s="62" t="s">
        <v>313</v>
      </c>
      <c r="E598" s="62" t="s">
        <v>166</v>
      </c>
      <c r="H598" s="64" t="s">
        <v>4100</v>
      </c>
      <c r="I598" s="64" t="s">
        <v>4100</v>
      </c>
      <c r="J598" s="100" t="s">
        <v>4100</v>
      </c>
      <c r="K598" s="100" t="s">
        <v>4100</v>
      </c>
      <c r="L598" s="65">
        <v>1</v>
      </c>
      <c r="M598" s="66" t="s">
        <v>4565</v>
      </c>
      <c r="N598" s="72">
        <f t="shared" si="16"/>
        <v>2.1419999999999999</v>
      </c>
      <c r="O598" s="67">
        <v>2142</v>
      </c>
      <c r="P598" s="68">
        <f t="shared" si="15"/>
        <v>2.1419999999999999</v>
      </c>
      <c r="Q598" s="69" t="s">
        <v>4199</v>
      </c>
      <c r="S598" s="62" t="s">
        <v>4566</v>
      </c>
    </row>
    <row r="599" spans="1:19">
      <c r="A599" s="85"/>
      <c r="B599" s="62">
        <v>278061</v>
      </c>
      <c r="C599" s="62" t="s">
        <v>4570</v>
      </c>
      <c r="D599" s="62" t="s">
        <v>313</v>
      </c>
      <c r="E599" s="62" t="s">
        <v>166</v>
      </c>
      <c r="H599" s="64" t="s">
        <v>4100</v>
      </c>
      <c r="I599" s="64" t="s">
        <v>4100</v>
      </c>
      <c r="J599" s="100" t="s">
        <v>4100</v>
      </c>
      <c r="K599" s="100" t="s">
        <v>4100</v>
      </c>
      <c r="L599" s="65">
        <v>1</v>
      </c>
      <c r="M599" s="66" t="s">
        <v>4565</v>
      </c>
      <c r="N599" s="72">
        <f t="shared" si="16"/>
        <v>5.12</v>
      </c>
      <c r="O599" s="67">
        <v>5120</v>
      </c>
      <c r="P599" s="68">
        <f t="shared" si="15"/>
        <v>5.12</v>
      </c>
      <c r="Q599" s="69" t="s">
        <v>4199</v>
      </c>
      <c r="S599" s="62" t="s">
        <v>4566</v>
      </c>
    </row>
    <row r="600" spans="1:19">
      <c r="A600" s="85"/>
      <c r="B600" s="62">
        <v>274440</v>
      </c>
      <c r="C600" s="62" t="s">
        <v>4572</v>
      </c>
      <c r="D600" s="62" t="s">
        <v>313</v>
      </c>
      <c r="E600" s="62" t="s">
        <v>166</v>
      </c>
      <c r="H600" s="64" t="s">
        <v>4100</v>
      </c>
      <c r="I600" s="64" t="s">
        <v>4100</v>
      </c>
      <c r="J600" s="100" t="s">
        <v>4100</v>
      </c>
      <c r="K600" s="100" t="s">
        <v>4100</v>
      </c>
      <c r="L600" s="65">
        <v>1</v>
      </c>
      <c r="M600" s="66" t="s">
        <v>4565</v>
      </c>
      <c r="N600" s="72">
        <f t="shared" si="16"/>
        <v>4.5507692307692302</v>
      </c>
      <c r="O600" s="67">
        <v>4550.7692307692305</v>
      </c>
      <c r="P600" s="68">
        <f t="shared" si="15"/>
        <v>4.5507692307692302</v>
      </c>
      <c r="Q600" s="69" t="s">
        <v>4199</v>
      </c>
      <c r="S600" s="62" t="s">
        <v>4566</v>
      </c>
    </row>
    <row r="601" spans="1:19">
      <c r="A601" s="85"/>
      <c r="B601" s="62">
        <v>291367</v>
      </c>
      <c r="C601" s="62" t="s">
        <v>2898</v>
      </c>
      <c r="D601" s="62" t="s">
        <v>313</v>
      </c>
      <c r="E601" s="62" t="s">
        <v>166</v>
      </c>
      <c r="H601" s="64" t="s">
        <v>4100</v>
      </c>
      <c r="I601" s="64" t="s">
        <v>4100</v>
      </c>
      <c r="J601" s="100" t="s">
        <v>4100</v>
      </c>
      <c r="K601" s="100" t="s">
        <v>4100</v>
      </c>
      <c r="L601" s="65">
        <v>1</v>
      </c>
      <c r="M601" s="66" t="s">
        <v>4565</v>
      </c>
      <c r="N601" s="72">
        <f t="shared" si="16"/>
        <v>5.0352923076923082</v>
      </c>
      <c r="O601" s="67">
        <v>5035.292307692308</v>
      </c>
      <c r="P601" s="68">
        <f t="shared" si="15"/>
        <v>5.0352923076923082</v>
      </c>
      <c r="Q601" s="69" t="s">
        <v>4199</v>
      </c>
      <c r="S601" s="62" t="s">
        <v>4566</v>
      </c>
    </row>
    <row r="602" spans="1:19">
      <c r="A602" s="85"/>
      <c r="B602" s="62">
        <v>274445</v>
      </c>
      <c r="C602" s="62" t="s">
        <v>4572</v>
      </c>
      <c r="D602" s="62" t="s">
        <v>313</v>
      </c>
      <c r="E602" s="62" t="s">
        <v>166</v>
      </c>
      <c r="H602" s="64" t="s">
        <v>4100</v>
      </c>
      <c r="I602" s="64" t="s">
        <v>4100</v>
      </c>
      <c r="J602" s="100" t="s">
        <v>4100</v>
      </c>
      <c r="K602" s="100" t="s">
        <v>4100</v>
      </c>
      <c r="L602" s="65">
        <v>1</v>
      </c>
      <c r="M602" s="66" t="s">
        <v>4565</v>
      </c>
      <c r="N602" s="72">
        <f t="shared" si="16"/>
        <v>2.8442307692307689</v>
      </c>
      <c r="O602" s="67">
        <v>2844.2307692307691</v>
      </c>
      <c r="P602" s="68">
        <f t="shared" si="15"/>
        <v>2.8442307692307689</v>
      </c>
      <c r="Q602" s="69" t="s">
        <v>4199</v>
      </c>
      <c r="S602" s="62" t="s">
        <v>4566</v>
      </c>
    </row>
    <row r="603" spans="1:19">
      <c r="A603" s="85"/>
      <c r="B603" s="62">
        <v>329448</v>
      </c>
      <c r="C603" s="62" t="s">
        <v>2723</v>
      </c>
      <c r="D603" s="62" t="s">
        <v>313</v>
      </c>
      <c r="E603" s="62" t="s">
        <v>2700</v>
      </c>
      <c r="H603" s="64" t="s">
        <v>4100</v>
      </c>
      <c r="I603" s="64" t="s">
        <v>4100</v>
      </c>
      <c r="J603" s="100" t="s">
        <v>4100</v>
      </c>
      <c r="K603" s="100" t="s">
        <v>4100</v>
      </c>
      <c r="L603" s="65">
        <v>1</v>
      </c>
      <c r="M603" s="66" t="s">
        <v>4565</v>
      </c>
      <c r="N603" s="72">
        <f t="shared" si="16"/>
        <v>0.27806153846153847</v>
      </c>
      <c r="O603" s="67">
        <v>278.06153846153848</v>
      </c>
      <c r="P603" s="68">
        <f t="shared" si="15"/>
        <v>0.27806153846153847</v>
      </c>
      <c r="Q603" s="69" t="s">
        <v>4199</v>
      </c>
      <c r="S603" s="62" t="s">
        <v>4566</v>
      </c>
    </row>
    <row r="604" spans="1:19">
      <c r="A604" s="85"/>
      <c r="B604" s="62">
        <v>281269</v>
      </c>
      <c r="C604" s="62" t="s">
        <v>2464</v>
      </c>
      <c r="D604" s="62" t="s">
        <v>313</v>
      </c>
      <c r="E604" s="62" t="s">
        <v>166</v>
      </c>
      <c r="H604" s="64" t="s">
        <v>4100</v>
      </c>
      <c r="I604" s="64" t="s">
        <v>4100</v>
      </c>
      <c r="J604" s="100" t="s">
        <v>4100</v>
      </c>
      <c r="K604" s="100" t="s">
        <v>4100</v>
      </c>
      <c r="L604" s="65">
        <v>1</v>
      </c>
      <c r="M604" s="66" t="s">
        <v>4565</v>
      </c>
      <c r="N604" s="72">
        <f t="shared" si="16"/>
        <v>5.1805461538461541</v>
      </c>
      <c r="O604" s="67">
        <v>5180.5461538461541</v>
      </c>
      <c r="P604" s="68">
        <f t="shared" si="15"/>
        <v>5.1805461538461541</v>
      </c>
      <c r="Q604" s="69" t="s">
        <v>4199</v>
      </c>
      <c r="S604" s="62" t="s">
        <v>4566</v>
      </c>
    </row>
    <row r="605" spans="1:19">
      <c r="A605" s="85"/>
      <c r="B605" s="62">
        <v>265184</v>
      </c>
      <c r="C605" s="62" t="s">
        <v>2915</v>
      </c>
      <c r="D605" s="62" t="s">
        <v>313</v>
      </c>
      <c r="E605" s="62" t="s">
        <v>166</v>
      </c>
      <c r="H605" s="64" t="s">
        <v>4100</v>
      </c>
      <c r="I605" s="64" t="s">
        <v>4100</v>
      </c>
      <c r="J605" s="100" t="s">
        <v>4100</v>
      </c>
      <c r="K605" s="100" t="s">
        <v>4100</v>
      </c>
      <c r="L605" s="65">
        <v>1</v>
      </c>
      <c r="M605" s="66" t="s">
        <v>4565</v>
      </c>
      <c r="N605" s="72">
        <f t="shared" si="16"/>
        <v>2.6315999999999997</v>
      </c>
      <c r="O605" s="67">
        <v>2631.6</v>
      </c>
      <c r="P605" s="68">
        <f t="shared" si="15"/>
        <v>2.6315999999999997</v>
      </c>
      <c r="Q605" s="69" t="s">
        <v>4199</v>
      </c>
      <c r="S605" s="62" t="s">
        <v>4566</v>
      </c>
    </row>
    <row r="606" spans="1:19">
      <c r="A606" s="85"/>
      <c r="B606" s="62">
        <v>307687</v>
      </c>
      <c r="C606" s="62" t="s">
        <v>1728</v>
      </c>
      <c r="D606" s="62" t="s">
        <v>313</v>
      </c>
      <c r="E606" s="62" t="s">
        <v>2298</v>
      </c>
      <c r="H606" s="64" t="s">
        <v>4100</v>
      </c>
      <c r="I606" s="64" t="s">
        <v>4100</v>
      </c>
      <c r="J606" s="100" t="s">
        <v>4100</v>
      </c>
      <c r="K606" s="100" t="s">
        <v>4100</v>
      </c>
      <c r="L606" s="65">
        <v>1</v>
      </c>
      <c r="M606" s="66" t="s">
        <v>4565</v>
      </c>
      <c r="N606" s="72">
        <f t="shared" si="16"/>
        <v>5.7403076923076917</v>
      </c>
      <c r="O606" s="67">
        <v>5740.3076923076915</v>
      </c>
      <c r="P606" s="68">
        <f t="shared" si="15"/>
        <v>5.7403076923076917</v>
      </c>
      <c r="Q606" s="69" t="s">
        <v>4199</v>
      </c>
      <c r="S606" s="62" t="s">
        <v>4566</v>
      </c>
    </row>
    <row r="607" spans="1:19">
      <c r="A607" s="85"/>
      <c r="B607" s="62">
        <v>280647</v>
      </c>
      <c r="C607" s="62" t="s">
        <v>955</v>
      </c>
      <c r="D607" s="62" t="s">
        <v>313</v>
      </c>
      <c r="E607" s="62" t="s">
        <v>166</v>
      </c>
      <c r="H607" s="64" t="s">
        <v>4100</v>
      </c>
      <c r="I607" s="64" t="s">
        <v>4100</v>
      </c>
      <c r="J607" s="100" t="s">
        <v>4100</v>
      </c>
      <c r="K607" s="100" t="s">
        <v>4100</v>
      </c>
      <c r="L607" s="65">
        <v>1</v>
      </c>
      <c r="M607" s="66" t="s">
        <v>4565</v>
      </c>
      <c r="N607" s="72">
        <f t="shared" si="16"/>
        <v>3.2225999999999999</v>
      </c>
      <c r="O607" s="67">
        <v>3222.6</v>
      </c>
      <c r="P607" s="68">
        <f t="shared" si="15"/>
        <v>3.2225999999999999</v>
      </c>
      <c r="Q607" s="69" t="s">
        <v>4199</v>
      </c>
      <c r="S607" s="62" t="s">
        <v>4566</v>
      </c>
    </row>
    <row r="608" spans="1:19">
      <c r="A608" s="85"/>
      <c r="B608" s="62">
        <v>291561</v>
      </c>
      <c r="C608" s="62" t="s">
        <v>4573</v>
      </c>
      <c r="D608" s="62" t="s">
        <v>313</v>
      </c>
      <c r="E608" s="62" t="s">
        <v>166</v>
      </c>
      <c r="H608" s="64" t="s">
        <v>4100</v>
      </c>
      <c r="I608" s="64" t="s">
        <v>4100</v>
      </c>
      <c r="J608" s="100" t="s">
        <v>4100</v>
      </c>
      <c r="K608" s="100" t="s">
        <v>4100</v>
      </c>
      <c r="L608" s="65">
        <v>1</v>
      </c>
      <c r="M608" s="66" t="s">
        <v>4565</v>
      </c>
      <c r="N608" s="72">
        <f t="shared" si="16"/>
        <v>4.9987384615384611</v>
      </c>
      <c r="O608" s="67">
        <v>4998.7384615384608</v>
      </c>
      <c r="P608" s="68">
        <f t="shared" si="15"/>
        <v>4.9987384615384611</v>
      </c>
      <c r="Q608" s="69" t="s">
        <v>4199</v>
      </c>
      <c r="S608" s="62" t="s">
        <v>4566</v>
      </c>
    </row>
    <row r="609" spans="1:19">
      <c r="A609" s="85"/>
      <c r="B609" s="62">
        <v>290495</v>
      </c>
      <c r="C609" s="62" t="s">
        <v>2905</v>
      </c>
      <c r="D609" s="62" t="s">
        <v>313</v>
      </c>
      <c r="E609" s="62" t="s">
        <v>166</v>
      </c>
      <c r="H609" s="64" t="s">
        <v>4100</v>
      </c>
      <c r="I609" s="64" t="s">
        <v>4100</v>
      </c>
      <c r="J609" s="100" t="s">
        <v>4100</v>
      </c>
      <c r="K609" s="100" t="s">
        <v>4100</v>
      </c>
      <c r="L609" s="65">
        <v>1</v>
      </c>
      <c r="M609" s="66" t="s">
        <v>4565</v>
      </c>
      <c r="N609" s="72">
        <f t="shared" si="16"/>
        <v>4.8959999999999999</v>
      </c>
      <c r="O609" s="67">
        <v>4896</v>
      </c>
      <c r="P609" s="68">
        <f t="shared" si="15"/>
        <v>4.8959999999999999</v>
      </c>
      <c r="Q609" s="69" t="s">
        <v>4199</v>
      </c>
      <c r="S609" s="62" t="s">
        <v>4566</v>
      </c>
    </row>
    <row r="610" spans="1:19">
      <c r="A610" s="85"/>
      <c r="B610" s="62">
        <v>329430</v>
      </c>
      <c r="C610" s="62" t="s">
        <v>981</v>
      </c>
      <c r="D610" s="62" t="s">
        <v>313</v>
      </c>
      <c r="E610" s="62" t="s">
        <v>2700</v>
      </c>
      <c r="H610" s="64" t="s">
        <v>4100</v>
      </c>
      <c r="I610" s="64" t="s">
        <v>4100</v>
      </c>
      <c r="J610" s="100" t="s">
        <v>4100</v>
      </c>
      <c r="K610" s="100" t="s">
        <v>4100</v>
      </c>
      <c r="L610" s="65">
        <v>1</v>
      </c>
      <c r="M610" s="66" t="s">
        <v>4565</v>
      </c>
      <c r="N610" s="72">
        <f t="shared" si="16"/>
        <v>0.36406153846153844</v>
      </c>
      <c r="O610" s="67">
        <v>364.06153846153842</v>
      </c>
      <c r="P610" s="68">
        <f t="shared" si="15"/>
        <v>0.36406153846153844</v>
      </c>
      <c r="Q610" s="69" t="s">
        <v>4199</v>
      </c>
      <c r="S610" s="62" t="s">
        <v>4566</v>
      </c>
    </row>
    <row r="611" spans="1:19">
      <c r="A611" s="85"/>
      <c r="B611" s="62">
        <v>282236</v>
      </c>
      <c r="C611" s="62" t="s">
        <v>3740</v>
      </c>
      <c r="D611" s="62" t="s">
        <v>313</v>
      </c>
      <c r="E611" s="62" t="s">
        <v>166</v>
      </c>
      <c r="H611" s="64" t="s">
        <v>4100</v>
      </c>
      <c r="I611" s="64" t="s">
        <v>4100</v>
      </c>
      <c r="J611" s="100" t="s">
        <v>4100</v>
      </c>
      <c r="K611" s="100" t="s">
        <v>4100</v>
      </c>
      <c r="L611" s="65">
        <v>1</v>
      </c>
      <c r="M611" s="66" t="s">
        <v>4565</v>
      </c>
      <c r="N611" s="72">
        <f t="shared" si="16"/>
        <v>2.880553846153846</v>
      </c>
      <c r="O611" s="67">
        <v>2880.5538461538458</v>
      </c>
      <c r="P611" s="68">
        <f t="shared" si="15"/>
        <v>2.880553846153846</v>
      </c>
      <c r="Q611" s="69" t="s">
        <v>4199</v>
      </c>
      <c r="S611" s="62" t="s">
        <v>4566</v>
      </c>
    </row>
    <row r="612" spans="1:19">
      <c r="A612" s="85"/>
      <c r="B612" s="62">
        <v>295828</v>
      </c>
      <c r="C612" s="62" t="s">
        <v>4574</v>
      </c>
      <c r="D612" s="62" t="s">
        <v>313</v>
      </c>
      <c r="E612" s="62" t="s">
        <v>2701</v>
      </c>
      <c r="H612" s="64" t="s">
        <v>4100</v>
      </c>
      <c r="I612" s="64" t="s">
        <v>4100</v>
      </c>
      <c r="J612" s="100" t="s">
        <v>4100</v>
      </c>
      <c r="K612" s="100" t="s">
        <v>4100</v>
      </c>
      <c r="L612" s="65">
        <v>1</v>
      </c>
      <c r="M612" s="66" t="s">
        <v>4565</v>
      </c>
      <c r="N612" s="72">
        <f t="shared" si="16"/>
        <v>5.7690000000000001</v>
      </c>
      <c r="O612" s="67">
        <v>5769</v>
      </c>
      <c r="P612" s="68">
        <f t="shared" si="15"/>
        <v>5.7690000000000001</v>
      </c>
      <c r="Q612" s="69" t="s">
        <v>4199</v>
      </c>
      <c r="S612" s="62" t="s">
        <v>4566</v>
      </c>
    </row>
    <row r="613" spans="1:19">
      <c r="A613" s="85"/>
      <c r="B613" s="62">
        <v>329410</v>
      </c>
      <c r="C613" s="62" t="s">
        <v>1539</v>
      </c>
      <c r="D613" s="62" t="s">
        <v>313</v>
      </c>
      <c r="E613" s="62" t="s">
        <v>2700</v>
      </c>
      <c r="H613" s="64" t="s">
        <v>4100</v>
      </c>
      <c r="I613" s="64" t="s">
        <v>4100</v>
      </c>
      <c r="J613" s="100" t="s">
        <v>4100</v>
      </c>
      <c r="K613" s="100" t="s">
        <v>4100</v>
      </c>
      <c r="L613" s="65">
        <v>1</v>
      </c>
      <c r="M613" s="66" t="s">
        <v>4565</v>
      </c>
      <c r="N613" s="72">
        <f t="shared" si="16"/>
        <v>6.2576923076923072E-2</v>
      </c>
      <c r="O613" s="67">
        <v>62.576923076923073</v>
      </c>
      <c r="P613" s="68">
        <f t="shared" si="15"/>
        <v>6.2576923076923072E-2</v>
      </c>
      <c r="Q613" s="69" t="s">
        <v>4199</v>
      </c>
      <c r="S613" s="62" t="s">
        <v>4566</v>
      </c>
    </row>
    <row r="614" spans="1:19">
      <c r="A614" s="85"/>
      <c r="B614" s="62">
        <v>291562</v>
      </c>
      <c r="C614" s="62" t="s">
        <v>4573</v>
      </c>
      <c r="D614" s="62" t="s">
        <v>313</v>
      </c>
      <c r="E614" s="62" t="s">
        <v>166</v>
      </c>
      <c r="H614" s="64" t="s">
        <v>4100</v>
      </c>
      <c r="I614" s="64" t="s">
        <v>4100</v>
      </c>
      <c r="J614" s="100" t="s">
        <v>4100</v>
      </c>
      <c r="K614" s="100" t="s">
        <v>4100</v>
      </c>
      <c r="L614" s="65">
        <v>1</v>
      </c>
      <c r="M614" s="66" t="s">
        <v>4565</v>
      </c>
      <c r="N614" s="72">
        <f t="shared" si="16"/>
        <v>3.5000307692307691</v>
      </c>
      <c r="O614" s="67">
        <v>3500.0307692307692</v>
      </c>
      <c r="P614" s="68">
        <f t="shared" si="15"/>
        <v>3.5000307692307691</v>
      </c>
      <c r="Q614" s="69" t="s">
        <v>4199</v>
      </c>
      <c r="S614" s="62" t="s">
        <v>4566</v>
      </c>
    </row>
    <row r="615" spans="1:19">
      <c r="A615" s="85"/>
      <c r="B615" s="62">
        <v>329499</v>
      </c>
      <c r="C615" s="62" t="s">
        <v>4575</v>
      </c>
      <c r="D615" s="62" t="s">
        <v>313</v>
      </c>
      <c r="E615" s="62" t="s">
        <v>2700</v>
      </c>
      <c r="H615" s="64" t="s">
        <v>4100</v>
      </c>
      <c r="I615" s="64" t="s">
        <v>4100</v>
      </c>
      <c r="J615" s="100" t="s">
        <v>4100</v>
      </c>
      <c r="K615" s="100" t="s">
        <v>4100</v>
      </c>
      <c r="L615" s="65">
        <v>1</v>
      </c>
      <c r="M615" s="66" t="s">
        <v>4565</v>
      </c>
      <c r="N615" s="72">
        <f t="shared" ref="N615:N646" si="17">O615/1000</f>
        <v>0.10038461538461539</v>
      </c>
      <c r="O615" s="67">
        <v>100.38461538461539</v>
      </c>
      <c r="P615" s="68">
        <f t="shared" si="15"/>
        <v>0.10038461538461539</v>
      </c>
      <c r="Q615" s="69" t="s">
        <v>4199</v>
      </c>
      <c r="S615" s="62" t="s">
        <v>4566</v>
      </c>
    </row>
    <row r="616" spans="1:19">
      <c r="A616" s="85"/>
      <c r="B616" s="62">
        <v>329438</v>
      </c>
      <c r="C616" s="62" t="s">
        <v>981</v>
      </c>
      <c r="D616" s="62" t="s">
        <v>313</v>
      </c>
      <c r="E616" s="62" t="s">
        <v>2700</v>
      </c>
      <c r="H616" s="64" t="s">
        <v>4100</v>
      </c>
      <c r="I616" s="64" t="s">
        <v>4100</v>
      </c>
      <c r="J616" s="100" t="s">
        <v>4100</v>
      </c>
      <c r="K616" s="100" t="s">
        <v>4100</v>
      </c>
      <c r="L616" s="65">
        <v>1</v>
      </c>
      <c r="M616" s="66" t="s">
        <v>4565</v>
      </c>
      <c r="N616" s="72">
        <f t="shared" si="17"/>
        <v>0.29010769230769229</v>
      </c>
      <c r="O616" s="67">
        <v>290.10769230769228</v>
      </c>
      <c r="P616" s="68">
        <f t="shared" si="15"/>
        <v>0.29010769230769229</v>
      </c>
      <c r="Q616" s="69" t="s">
        <v>4199</v>
      </c>
      <c r="S616" s="62" t="s">
        <v>4566</v>
      </c>
    </row>
    <row r="617" spans="1:19">
      <c r="A617" s="85"/>
      <c r="B617" s="62">
        <v>307040</v>
      </c>
      <c r="C617" s="62" t="s">
        <v>4576</v>
      </c>
      <c r="D617" s="62" t="s">
        <v>313</v>
      </c>
      <c r="E617" s="62" t="s">
        <v>166</v>
      </c>
      <c r="H617" s="64" t="s">
        <v>4100</v>
      </c>
      <c r="I617" s="64" t="s">
        <v>4100</v>
      </c>
      <c r="J617" s="100" t="s">
        <v>4100</v>
      </c>
      <c r="K617" s="100" t="s">
        <v>4100</v>
      </c>
      <c r="L617" s="65">
        <v>1</v>
      </c>
      <c r="M617" s="66" t="s">
        <v>4565</v>
      </c>
      <c r="N617" s="72">
        <f t="shared" si="17"/>
        <v>4.2542</v>
      </c>
      <c r="O617" s="67">
        <v>4254.2</v>
      </c>
      <c r="P617" s="68">
        <f t="shared" si="15"/>
        <v>4.2542</v>
      </c>
      <c r="Q617" s="69" t="s">
        <v>4199</v>
      </c>
      <c r="S617" s="62" t="s">
        <v>4566</v>
      </c>
    </row>
    <row r="618" spans="1:19">
      <c r="A618" s="85"/>
      <c r="B618" s="62">
        <v>280642</v>
      </c>
      <c r="C618" s="62" t="s">
        <v>1322</v>
      </c>
      <c r="D618" s="62" t="s">
        <v>313</v>
      </c>
      <c r="E618" s="62" t="s">
        <v>166</v>
      </c>
      <c r="H618" s="64" t="s">
        <v>4100</v>
      </c>
      <c r="I618" s="64" t="s">
        <v>4100</v>
      </c>
      <c r="J618" s="100" t="s">
        <v>4100</v>
      </c>
      <c r="K618" s="100" t="s">
        <v>4100</v>
      </c>
      <c r="L618" s="65">
        <v>1</v>
      </c>
      <c r="M618" s="66" t="s">
        <v>4565</v>
      </c>
      <c r="N618" s="72">
        <f t="shared" si="17"/>
        <v>3.4710000000000001</v>
      </c>
      <c r="O618" s="67">
        <v>3471</v>
      </c>
      <c r="P618" s="68">
        <f t="shared" si="15"/>
        <v>3.4710000000000001</v>
      </c>
      <c r="Q618" s="69" t="s">
        <v>4199</v>
      </c>
      <c r="S618" s="62" t="s">
        <v>4566</v>
      </c>
    </row>
    <row r="619" spans="1:19">
      <c r="A619" s="85"/>
      <c r="B619" s="62">
        <v>267591</v>
      </c>
      <c r="C619" s="62" t="s">
        <v>2534</v>
      </c>
      <c r="D619" s="62" t="s">
        <v>313</v>
      </c>
      <c r="E619" s="62" t="s">
        <v>2528</v>
      </c>
      <c r="H619" s="64" t="s">
        <v>4100</v>
      </c>
      <c r="I619" s="64" t="s">
        <v>4100</v>
      </c>
      <c r="J619" s="100" t="s">
        <v>4100</v>
      </c>
      <c r="K619" s="100" t="s">
        <v>4100</v>
      </c>
      <c r="L619" s="65">
        <v>1</v>
      </c>
      <c r="M619" s="66" t="s">
        <v>4565</v>
      </c>
      <c r="N619" s="72">
        <f t="shared" si="17"/>
        <v>1.5794999999999997</v>
      </c>
      <c r="O619" s="67">
        <v>1579.4999999999998</v>
      </c>
      <c r="P619" s="68">
        <f t="shared" si="15"/>
        <v>1.5794999999999997</v>
      </c>
      <c r="Q619" s="69" t="s">
        <v>4199</v>
      </c>
      <c r="S619" s="62" t="s">
        <v>4566</v>
      </c>
    </row>
    <row r="620" spans="1:19">
      <c r="A620" s="85"/>
      <c r="B620" s="62">
        <v>291563</v>
      </c>
      <c r="C620" s="62" t="s">
        <v>2543</v>
      </c>
      <c r="D620" s="62" t="s">
        <v>313</v>
      </c>
      <c r="E620" s="62" t="s">
        <v>166</v>
      </c>
      <c r="H620" s="64" t="s">
        <v>4100</v>
      </c>
      <c r="I620" s="64" t="s">
        <v>4100</v>
      </c>
      <c r="J620" s="100" t="s">
        <v>4100</v>
      </c>
      <c r="K620" s="100" t="s">
        <v>4100</v>
      </c>
      <c r="L620" s="65">
        <v>1</v>
      </c>
      <c r="M620" s="66" t="s">
        <v>4565</v>
      </c>
      <c r="N620" s="72">
        <f t="shared" si="17"/>
        <v>5.0033076923076925</v>
      </c>
      <c r="O620" s="67">
        <v>5003.3076923076924</v>
      </c>
      <c r="P620" s="68">
        <f t="shared" si="15"/>
        <v>5.0033076923076925</v>
      </c>
      <c r="Q620" s="69" t="s">
        <v>4199</v>
      </c>
      <c r="S620" s="62" t="s">
        <v>4566</v>
      </c>
    </row>
    <row r="621" spans="1:19">
      <c r="A621" s="85"/>
      <c r="B621" s="62">
        <v>303792</v>
      </c>
      <c r="C621" s="62" t="s">
        <v>4577</v>
      </c>
      <c r="D621" s="62" t="s">
        <v>313</v>
      </c>
      <c r="E621" s="62" t="s">
        <v>166</v>
      </c>
      <c r="H621" s="64" t="s">
        <v>4100</v>
      </c>
      <c r="I621" s="64" t="s">
        <v>4100</v>
      </c>
      <c r="J621" s="100" t="s">
        <v>4100</v>
      </c>
      <c r="K621" s="100" t="s">
        <v>4100</v>
      </c>
      <c r="L621" s="65">
        <v>1</v>
      </c>
      <c r="M621" s="66" t="s">
        <v>4565</v>
      </c>
      <c r="N621" s="72">
        <f t="shared" si="17"/>
        <v>3.6539999999999995</v>
      </c>
      <c r="O621" s="67">
        <v>3653.9999999999995</v>
      </c>
      <c r="P621" s="68">
        <f t="shared" si="15"/>
        <v>3.6539999999999995</v>
      </c>
      <c r="Q621" s="69" t="s">
        <v>4199</v>
      </c>
      <c r="S621" s="62" t="s">
        <v>4566</v>
      </c>
    </row>
    <row r="622" spans="1:19">
      <c r="A622" s="85"/>
      <c r="B622" s="62">
        <v>292562</v>
      </c>
      <c r="C622" s="62" t="s">
        <v>2093</v>
      </c>
      <c r="D622" s="62" t="s">
        <v>313</v>
      </c>
      <c r="E622" s="62" t="s">
        <v>166</v>
      </c>
      <c r="H622" s="64" t="s">
        <v>4100</v>
      </c>
      <c r="I622" s="64" t="s">
        <v>4100</v>
      </c>
      <c r="J622" s="100" t="s">
        <v>4100</v>
      </c>
      <c r="K622" s="100" t="s">
        <v>4100</v>
      </c>
      <c r="L622" s="65">
        <v>1</v>
      </c>
      <c r="M622" s="66" t="s">
        <v>4565</v>
      </c>
      <c r="N622" s="72">
        <f t="shared" si="17"/>
        <v>2.5920000000000001</v>
      </c>
      <c r="O622" s="67">
        <v>2592</v>
      </c>
      <c r="P622" s="68">
        <f t="shared" si="15"/>
        <v>2.5920000000000001</v>
      </c>
      <c r="Q622" s="69" t="s">
        <v>4199</v>
      </c>
      <c r="S622" s="62" t="s">
        <v>4566</v>
      </c>
    </row>
    <row r="623" spans="1:19">
      <c r="A623" s="85"/>
      <c r="B623" s="62">
        <v>291545</v>
      </c>
      <c r="C623" s="62" t="s">
        <v>2898</v>
      </c>
      <c r="D623" s="62" t="s">
        <v>313</v>
      </c>
      <c r="E623" s="62" t="s">
        <v>166</v>
      </c>
      <c r="H623" s="64" t="s">
        <v>4100</v>
      </c>
      <c r="I623" s="64" t="s">
        <v>4100</v>
      </c>
      <c r="J623" s="100" t="s">
        <v>4100</v>
      </c>
      <c r="K623" s="100" t="s">
        <v>4100</v>
      </c>
      <c r="L623" s="65">
        <v>1</v>
      </c>
      <c r="M623" s="66" t="s">
        <v>4565</v>
      </c>
      <c r="N623" s="72">
        <f t="shared" si="17"/>
        <v>3.6645230769230772</v>
      </c>
      <c r="O623" s="67">
        <v>3664.523076923077</v>
      </c>
      <c r="P623" s="68">
        <f t="shared" si="15"/>
        <v>3.6645230769230772</v>
      </c>
      <c r="Q623" s="69" t="s">
        <v>4199</v>
      </c>
      <c r="S623" s="62" t="s">
        <v>4566</v>
      </c>
    </row>
    <row r="624" spans="1:19">
      <c r="A624" s="85"/>
      <c r="B624" s="62">
        <v>291125</v>
      </c>
      <c r="C624" s="62" t="s">
        <v>4578</v>
      </c>
      <c r="D624" s="62" t="s">
        <v>313</v>
      </c>
      <c r="E624" s="62" t="s">
        <v>2528</v>
      </c>
      <c r="H624" s="64" t="s">
        <v>4100</v>
      </c>
      <c r="I624" s="64" t="s">
        <v>4100</v>
      </c>
      <c r="J624" s="100" t="s">
        <v>4100</v>
      </c>
      <c r="K624" s="100" t="s">
        <v>4100</v>
      </c>
      <c r="L624" s="65">
        <v>1</v>
      </c>
      <c r="M624" s="66" t="s">
        <v>4565</v>
      </c>
      <c r="N624" s="72">
        <f t="shared" si="17"/>
        <v>2.1932307692307691</v>
      </c>
      <c r="O624" s="67">
        <v>2193.2307692307691</v>
      </c>
      <c r="P624" s="68">
        <f t="shared" si="15"/>
        <v>2.1932307692307691</v>
      </c>
      <c r="Q624" s="69" t="s">
        <v>4199</v>
      </c>
      <c r="S624" s="62" t="s">
        <v>4566</v>
      </c>
    </row>
    <row r="625" spans="1:19">
      <c r="A625" s="85"/>
      <c r="B625" s="62">
        <v>299984</v>
      </c>
      <c r="C625" s="62" t="s">
        <v>3751</v>
      </c>
      <c r="D625" s="62" t="s">
        <v>313</v>
      </c>
      <c r="E625" s="62" t="s">
        <v>166</v>
      </c>
      <c r="H625" s="64" t="s">
        <v>4100</v>
      </c>
      <c r="I625" s="64" t="s">
        <v>4100</v>
      </c>
      <c r="J625" s="100" t="s">
        <v>4100</v>
      </c>
      <c r="K625" s="100" t="s">
        <v>4100</v>
      </c>
      <c r="L625" s="65">
        <v>1</v>
      </c>
      <c r="M625" s="66" t="s">
        <v>4565</v>
      </c>
      <c r="N625" s="72">
        <f t="shared" si="17"/>
        <v>5.76</v>
      </c>
      <c r="O625" s="67">
        <v>5760</v>
      </c>
      <c r="P625" s="68">
        <f t="shared" si="15"/>
        <v>5.76</v>
      </c>
      <c r="Q625" s="69" t="s">
        <v>4199</v>
      </c>
      <c r="S625" s="62" t="s">
        <v>4566</v>
      </c>
    </row>
    <row r="626" spans="1:19">
      <c r="A626" s="85"/>
      <c r="B626" s="62">
        <v>277359</v>
      </c>
      <c r="C626" s="62" t="s">
        <v>2099</v>
      </c>
      <c r="D626" s="62" t="s">
        <v>313</v>
      </c>
      <c r="E626" s="62" t="s">
        <v>2701</v>
      </c>
      <c r="H626" s="64" t="s">
        <v>4100</v>
      </c>
      <c r="I626" s="64" t="s">
        <v>4100</v>
      </c>
      <c r="J626" s="100" t="s">
        <v>4100</v>
      </c>
      <c r="K626" s="100" t="s">
        <v>4100</v>
      </c>
      <c r="L626" s="65">
        <v>1</v>
      </c>
      <c r="M626" s="66" t="s">
        <v>4565</v>
      </c>
      <c r="N626" s="72">
        <f t="shared" si="17"/>
        <v>5.7679999999999989</v>
      </c>
      <c r="O626" s="67">
        <v>5767.9999999999991</v>
      </c>
      <c r="P626" s="68">
        <f t="shared" si="15"/>
        <v>5.7679999999999989</v>
      </c>
      <c r="Q626" s="69" t="s">
        <v>4199</v>
      </c>
      <c r="S626" s="62" t="s">
        <v>4566</v>
      </c>
    </row>
    <row r="627" spans="1:19">
      <c r="A627" s="85"/>
      <c r="B627" s="62">
        <v>264557</v>
      </c>
      <c r="C627" s="62" t="s">
        <v>4579</v>
      </c>
      <c r="D627" s="62" t="s">
        <v>313</v>
      </c>
      <c r="E627" s="62" t="s">
        <v>166</v>
      </c>
      <c r="H627" s="64" t="s">
        <v>4100</v>
      </c>
      <c r="I627" s="64" t="s">
        <v>4100</v>
      </c>
      <c r="J627" s="100" t="s">
        <v>4100</v>
      </c>
      <c r="K627" s="100" t="s">
        <v>4100</v>
      </c>
      <c r="L627" s="65">
        <v>1</v>
      </c>
      <c r="M627" s="66" t="s">
        <v>4565</v>
      </c>
      <c r="N627" s="72">
        <f t="shared" si="17"/>
        <v>3.3984000000000001</v>
      </c>
      <c r="O627" s="67">
        <v>3398.4</v>
      </c>
      <c r="P627" s="68">
        <f t="shared" si="15"/>
        <v>3.3984000000000001</v>
      </c>
      <c r="Q627" s="69" t="s">
        <v>4199</v>
      </c>
      <c r="S627" s="62" t="s">
        <v>4566</v>
      </c>
    </row>
    <row r="628" spans="1:19">
      <c r="A628" s="85"/>
      <c r="B628" s="62">
        <v>302906</v>
      </c>
      <c r="C628" s="62" t="s">
        <v>2921</v>
      </c>
      <c r="D628" s="62" t="s">
        <v>313</v>
      </c>
      <c r="E628" s="62" t="s">
        <v>166</v>
      </c>
      <c r="H628" s="64" t="s">
        <v>4100</v>
      </c>
      <c r="I628" s="64" t="s">
        <v>4100</v>
      </c>
      <c r="J628" s="100" t="s">
        <v>4100</v>
      </c>
      <c r="K628" s="100" t="s">
        <v>4100</v>
      </c>
      <c r="L628" s="65">
        <v>1</v>
      </c>
      <c r="M628" s="66" t="s">
        <v>4565</v>
      </c>
      <c r="N628" s="72">
        <f t="shared" si="17"/>
        <v>5.3908615384615377</v>
      </c>
      <c r="O628" s="67">
        <v>5390.8615384615377</v>
      </c>
      <c r="P628" s="68">
        <f t="shared" si="15"/>
        <v>5.3908615384615377</v>
      </c>
      <c r="Q628" s="69" t="s">
        <v>4199</v>
      </c>
      <c r="S628" s="62" t="s">
        <v>4566</v>
      </c>
    </row>
    <row r="629" spans="1:19">
      <c r="A629" s="85"/>
      <c r="B629" s="62">
        <v>297721</v>
      </c>
      <c r="C629" s="62" t="s">
        <v>2916</v>
      </c>
      <c r="D629" s="62" t="s">
        <v>313</v>
      </c>
      <c r="E629" s="62" t="s">
        <v>166</v>
      </c>
      <c r="H629" s="64" t="s">
        <v>4100</v>
      </c>
      <c r="I629" s="64" t="s">
        <v>4100</v>
      </c>
      <c r="J629" s="100" t="s">
        <v>4100</v>
      </c>
      <c r="K629" s="100" t="s">
        <v>4100</v>
      </c>
      <c r="L629" s="65">
        <v>1</v>
      </c>
      <c r="M629" s="66" t="s">
        <v>4565</v>
      </c>
      <c r="N629" s="72">
        <f t="shared" si="17"/>
        <v>5.13</v>
      </c>
      <c r="O629" s="67">
        <v>5130</v>
      </c>
      <c r="P629" s="68">
        <f t="shared" si="15"/>
        <v>5.13</v>
      </c>
      <c r="Q629" s="69" t="s">
        <v>4199</v>
      </c>
      <c r="S629" s="62" t="s">
        <v>4566</v>
      </c>
    </row>
    <row r="630" spans="1:19">
      <c r="A630" s="85"/>
      <c r="B630" s="62">
        <v>299996</v>
      </c>
      <c r="C630" s="62" t="s">
        <v>3751</v>
      </c>
      <c r="D630" s="62" t="s">
        <v>313</v>
      </c>
      <c r="E630" s="62" t="s">
        <v>166</v>
      </c>
      <c r="H630" s="64" t="s">
        <v>4100</v>
      </c>
      <c r="I630" s="64" t="s">
        <v>4100</v>
      </c>
      <c r="J630" s="100" t="s">
        <v>4100</v>
      </c>
      <c r="K630" s="100" t="s">
        <v>4100</v>
      </c>
      <c r="L630" s="65">
        <v>1</v>
      </c>
      <c r="M630" s="66" t="s">
        <v>4565</v>
      </c>
      <c r="N630" s="72">
        <f t="shared" si="17"/>
        <v>5.76</v>
      </c>
      <c r="O630" s="67">
        <v>5760</v>
      </c>
      <c r="P630" s="68">
        <f t="shared" si="15"/>
        <v>5.76</v>
      </c>
      <c r="Q630" s="69" t="s">
        <v>4199</v>
      </c>
      <c r="S630" s="62" t="s">
        <v>4566</v>
      </c>
    </row>
    <row r="631" spans="1:19">
      <c r="A631" s="85"/>
      <c r="B631" s="62">
        <v>271508</v>
      </c>
      <c r="C631" s="62" t="s">
        <v>1534</v>
      </c>
      <c r="D631" s="62" t="s">
        <v>313</v>
      </c>
      <c r="E631" s="62" t="s">
        <v>2700</v>
      </c>
      <c r="H631" s="64" t="s">
        <v>4100</v>
      </c>
      <c r="I631" s="64" t="s">
        <v>4100</v>
      </c>
      <c r="J631" s="100" t="s">
        <v>4100</v>
      </c>
      <c r="K631" s="100" t="s">
        <v>4100</v>
      </c>
      <c r="L631" s="65">
        <v>1</v>
      </c>
      <c r="M631" s="66" t="s">
        <v>4565</v>
      </c>
      <c r="N631" s="72">
        <f t="shared" si="17"/>
        <v>2.3121923076923077</v>
      </c>
      <c r="O631" s="67">
        <v>2312.1923076923076</v>
      </c>
      <c r="P631" s="68">
        <f t="shared" si="15"/>
        <v>2.3121923076923077</v>
      </c>
      <c r="Q631" s="69" t="s">
        <v>4199</v>
      </c>
      <c r="S631" s="62" t="s">
        <v>4566</v>
      </c>
    </row>
    <row r="632" spans="1:19">
      <c r="A632" s="85"/>
      <c r="B632" s="62">
        <v>299953</v>
      </c>
      <c r="C632" s="62" t="s">
        <v>3751</v>
      </c>
      <c r="D632" s="62" t="s">
        <v>313</v>
      </c>
      <c r="E632" s="62" t="s">
        <v>166</v>
      </c>
      <c r="H632" s="64" t="s">
        <v>4100</v>
      </c>
      <c r="I632" s="64" t="s">
        <v>4100</v>
      </c>
      <c r="J632" s="100" t="s">
        <v>4100</v>
      </c>
      <c r="K632" s="100" t="s">
        <v>4100</v>
      </c>
      <c r="L632" s="65">
        <v>1</v>
      </c>
      <c r="M632" s="66" t="s">
        <v>4565</v>
      </c>
      <c r="N632" s="72">
        <f t="shared" si="17"/>
        <v>5.76</v>
      </c>
      <c r="O632" s="67">
        <v>5760</v>
      </c>
      <c r="P632" s="68">
        <f t="shared" si="15"/>
        <v>5.76</v>
      </c>
      <c r="Q632" s="69" t="s">
        <v>4199</v>
      </c>
      <c r="S632" s="62" t="s">
        <v>4566</v>
      </c>
    </row>
    <row r="633" spans="1:19">
      <c r="A633" s="85"/>
      <c r="B633" s="62">
        <v>329441</v>
      </c>
      <c r="C633" s="62" t="s">
        <v>4580</v>
      </c>
      <c r="D633" s="62" t="s">
        <v>313</v>
      </c>
      <c r="E633" s="62" t="s">
        <v>2700</v>
      </c>
      <c r="H633" s="64" t="s">
        <v>4100</v>
      </c>
      <c r="I633" s="64" t="s">
        <v>4100</v>
      </c>
      <c r="J633" s="100" t="s">
        <v>4100</v>
      </c>
      <c r="K633" s="100" t="s">
        <v>4100</v>
      </c>
      <c r="L633" s="65">
        <v>1</v>
      </c>
      <c r="M633" s="66" t="s">
        <v>4565</v>
      </c>
      <c r="N633" s="72">
        <f t="shared" si="17"/>
        <v>0.24459999999999998</v>
      </c>
      <c r="O633" s="67">
        <v>244.6</v>
      </c>
      <c r="P633" s="68">
        <f t="shared" si="15"/>
        <v>0.24459999999999998</v>
      </c>
      <c r="Q633" s="69" t="s">
        <v>4199</v>
      </c>
      <c r="S633" s="62" t="s">
        <v>4566</v>
      </c>
    </row>
    <row r="634" spans="1:19">
      <c r="A634" s="85"/>
      <c r="B634" s="62">
        <v>290192</v>
      </c>
      <c r="C634" s="62" t="s">
        <v>574</v>
      </c>
      <c r="D634" s="62" t="s">
        <v>313</v>
      </c>
      <c r="E634" s="62" t="s">
        <v>2287</v>
      </c>
      <c r="H634" s="64" t="s">
        <v>4100</v>
      </c>
      <c r="I634" s="64" t="s">
        <v>4100</v>
      </c>
      <c r="J634" s="100" t="s">
        <v>4100</v>
      </c>
      <c r="K634" s="100" t="s">
        <v>4100</v>
      </c>
      <c r="L634" s="65">
        <v>1</v>
      </c>
      <c r="M634" s="66" t="s">
        <v>4565</v>
      </c>
      <c r="N634" s="72">
        <f t="shared" si="17"/>
        <v>2.7115384615384612</v>
      </c>
      <c r="O634" s="67">
        <v>2711.5384615384614</v>
      </c>
      <c r="P634" s="68">
        <f t="shared" si="15"/>
        <v>2.7115384615384612</v>
      </c>
      <c r="Q634" s="69" t="s">
        <v>4199</v>
      </c>
      <c r="S634" s="62" t="s">
        <v>4566</v>
      </c>
    </row>
    <row r="635" spans="1:19">
      <c r="A635" s="85"/>
      <c r="B635" s="62">
        <v>329488</v>
      </c>
      <c r="C635" s="62" t="s">
        <v>981</v>
      </c>
      <c r="D635" s="62" t="s">
        <v>313</v>
      </c>
      <c r="E635" s="62" t="s">
        <v>2700</v>
      </c>
      <c r="H635" s="64" t="s">
        <v>4100</v>
      </c>
      <c r="I635" s="64" t="s">
        <v>4100</v>
      </c>
      <c r="J635" s="100" t="s">
        <v>4100</v>
      </c>
      <c r="K635" s="100" t="s">
        <v>4100</v>
      </c>
      <c r="L635" s="65">
        <v>1</v>
      </c>
      <c r="M635" s="66" t="s">
        <v>4565</v>
      </c>
      <c r="N635" s="72">
        <f t="shared" si="17"/>
        <v>7.3276923076923087E-2</v>
      </c>
      <c r="O635" s="67">
        <v>73.276923076923083</v>
      </c>
      <c r="P635" s="68">
        <f t="shared" si="15"/>
        <v>7.3276923076923087E-2</v>
      </c>
      <c r="Q635" s="69" t="s">
        <v>4199</v>
      </c>
      <c r="S635" s="62" t="s">
        <v>4566</v>
      </c>
    </row>
    <row r="636" spans="1:19">
      <c r="A636" s="85"/>
      <c r="B636" s="62">
        <v>307044</v>
      </c>
      <c r="C636" s="62" t="s">
        <v>4576</v>
      </c>
      <c r="D636" s="62" t="s">
        <v>313</v>
      </c>
      <c r="E636" s="62" t="s">
        <v>166</v>
      </c>
      <c r="H636" s="64" t="s">
        <v>4100</v>
      </c>
      <c r="I636" s="64" t="s">
        <v>4100</v>
      </c>
      <c r="J636" s="100" t="s">
        <v>4100</v>
      </c>
      <c r="K636" s="100" t="s">
        <v>4100</v>
      </c>
      <c r="L636" s="65">
        <v>1</v>
      </c>
      <c r="M636" s="66" t="s">
        <v>4565</v>
      </c>
      <c r="N636" s="72">
        <f t="shared" si="17"/>
        <v>4.32</v>
      </c>
      <c r="O636" s="67">
        <v>4320</v>
      </c>
      <c r="P636" s="68">
        <f t="shared" si="15"/>
        <v>4.32</v>
      </c>
      <c r="Q636" s="69" t="s">
        <v>4199</v>
      </c>
      <c r="S636" s="62" t="s">
        <v>4566</v>
      </c>
    </row>
    <row r="637" spans="1:19">
      <c r="A637" s="85"/>
      <c r="B637" s="62">
        <v>329457</v>
      </c>
      <c r="C637" s="62" t="s">
        <v>4581</v>
      </c>
      <c r="D637" s="62" t="s">
        <v>313</v>
      </c>
      <c r="E637" s="62" t="s">
        <v>2700</v>
      </c>
      <c r="H637" s="64" t="s">
        <v>4100</v>
      </c>
      <c r="I637" s="64" t="s">
        <v>4100</v>
      </c>
      <c r="J637" s="100" t="s">
        <v>4100</v>
      </c>
      <c r="K637" s="100" t="s">
        <v>4100</v>
      </c>
      <c r="L637" s="65">
        <v>1</v>
      </c>
      <c r="M637" s="66" t="s">
        <v>4565</v>
      </c>
      <c r="N637" s="72">
        <f t="shared" si="17"/>
        <v>4.9184615384615382E-2</v>
      </c>
      <c r="O637" s="67">
        <v>49.184615384615384</v>
      </c>
      <c r="P637" s="68">
        <f t="shared" si="15"/>
        <v>4.9184615384615382E-2</v>
      </c>
      <c r="Q637" s="69" t="s">
        <v>4199</v>
      </c>
      <c r="S637" s="62" t="s">
        <v>4566</v>
      </c>
    </row>
    <row r="638" spans="1:19">
      <c r="A638" s="85"/>
      <c r="B638" s="62">
        <v>274481</v>
      </c>
      <c r="C638" s="62" t="s">
        <v>4572</v>
      </c>
      <c r="D638" s="62" t="s">
        <v>313</v>
      </c>
      <c r="E638" s="62" t="s">
        <v>166</v>
      </c>
      <c r="H638" s="64" t="s">
        <v>4100</v>
      </c>
      <c r="I638" s="64" t="s">
        <v>4100</v>
      </c>
      <c r="J638" s="100" t="s">
        <v>4100</v>
      </c>
      <c r="K638" s="100" t="s">
        <v>4100</v>
      </c>
      <c r="L638" s="65">
        <v>1</v>
      </c>
      <c r="M638" s="66" t="s">
        <v>4565</v>
      </c>
      <c r="N638" s="72">
        <f t="shared" si="17"/>
        <v>5.6884615384615378</v>
      </c>
      <c r="O638" s="67">
        <v>5688.4615384615381</v>
      </c>
      <c r="P638" s="68">
        <f t="shared" si="15"/>
        <v>5.6884615384615378</v>
      </c>
      <c r="Q638" s="69" t="s">
        <v>4199</v>
      </c>
      <c r="S638" s="62" t="s">
        <v>4566</v>
      </c>
    </row>
    <row r="639" spans="1:19">
      <c r="A639" s="85"/>
      <c r="B639" s="62">
        <v>297408</v>
      </c>
      <c r="C639" s="62" t="s">
        <v>4569</v>
      </c>
      <c r="D639" s="62" t="s">
        <v>313</v>
      </c>
      <c r="E639" s="62" t="s">
        <v>166</v>
      </c>
      <c r="H639" s="64" t="s">
        <v>4100</v>
      </c>
      <c r="I639" s="64" t="s">
        <v>4100</v>
      </c>
      <c r="J639" s="100" t="s">
        <v>4100</v>
      </c>
      <c r="K639" s="100" t="s">
        <v>4100</v>
      </c>
      <c r="L639" s="65">
        <v>1</v>
      </c>
      <c r="M639" s="66" t="s">
        <v>4565</v>
      </c>
      <c r="N639" s="72">
        <f t="shared" si="17"/>
        <v>5.1110769230769231</v>
      </c>
      <c r="O639" s="67">
        <v>5111.0769230769229</v>
      </c>
      <c r="P639" s="68">
        <f t="shared" si="15"/>
        <v>5.1110769230769231</v>
      </c>
      <c r="Q639" s="69" t="s">
        <v>4199</v>
      </c>
      <c r="S639" s="62" t="s">
        <v>4566</v>
      </c>
    </row>
    <row r="640" spans="1:19">
      <c r="A640" s="85"/>
      <c r="B640" s="62">
        <v>277568</v>
      </c>
      <c r="C640" s="62" t="s">
        <v>4582</v>
      </c>
      <c r="D640" s="62" t="s">
        <v>313</v>
      </c>
      <c r="E640" s="62" t="s">
        <v>166</v>
      </c>
      <c r="H640" s="64" t="s">
        <v>4100</v>
      </c>
      <c r="I640" s="64" t="s">
        <v>4100</v>
      </c>
      <c r="J640" s="100" t="s">
        <v>4100</v>
      </c>
      <c r="K640" s="100" t="s">
        <v>4100</v>
      </c>
      <c r="L640" s="65">
        <v>1</v>
      </c>
      <c r="M640" s="66" t="s">
        <v>4565</v>
      </c>
      <c r="N640" s="72">
        <f t="shared" si="17"/>
        <v>3.7694769230769225</v>
      </c>
      <c r="O640" s="67">
        <v>3769.4769230769225</v>
      </c>
      <c r="P640" s="68">
        <f t="shared" si="15"/>
        <v>3.7694769230769225</v>
      </c>
      <c r="Q640" s="69" t="s">
        <v>4199</v>
      </c>
      <c r="S640" s="62" t="s">
        <v>4566</v>
      </c>
    </row>
    <row r="641" spans="1:19">
      <c r="A641" s="85"/>
      <c r="B641" s="62">
        <v>329446</v>
      </c>
      <c r="C641" s="62" t="s">
        <v>982</v>
      </c>
      <c r="D641" s="62" t="s">
        <v>313</v>
      </c>
      <c r="E641" s="62" t="s">
        <v>2700</v>
      </c>
      <c r="H641" s="64" t="s">
        <v>4100</v>
      </c>
      <c r="I641" s="64" t="s">
        <v>4100</v>
      </c>
      <c r="J641" s="100" t="s">
        <v>4100</v>
      </c>
      <c r="K641" s="100" t="s">
        <v>4100</v>
      </c>
      <c r="L641" s="65">
        <v>1</v>
      </c>
      <c r="M641" s="66" t="s">
        <v>4565</v>
      </c>
      <c r="N641" s="72">
        <f t="shared" si="17"/>
        <v>0.16898461538461537</v>
      </c>
      <c r="O641" s="67">
        <v>168.98461538461538</v>
      </c>
      <c r="P641" s="68">
        <f t="shared" ref="P641:P704" si="18">N641*L641</f>
        <v>0.16898461538461537</v>
      </c>
      <c r="Q641" s="69" t="s">
        <v>4199</v>
      </c>
      <c r="S641" s="62" t="s">
        <v>4566</v>
      </c>
    </row>
    <row r="642" spans="1:19">
      <c r="A642" s="85"/>
      <c r="B642" s="62">
        <v>280112</v>
      </c>
      <c r="C642" s="62" t="s">
        <v>955</v>
      </c>
      <c r="D642" s="62" t="s">
        <v>313</v>
      </c>
      <c r="E642" s="62" t="s">
        <v>166</v>
      </c>
      <c r="H642" s="64" t="s">
        <v>4100</v>
      </c>
      <c r="I642" s="64" t="s">
        <v>4100</v>
      </c>
      <c r="J642" s="100" t="s">
        <v>4100</v>
      </c>
      <c r="K642" s="100" t="s">
        <v>4100</v>
      </c>
      <c r="L642" s="65">
        <v>1</v>
      </c>
      <c r="M642" s="66" t="s">
        <v>4565</v>
      </c>
      <c r="N642" s="72">
        <f t="shared" si="17"/>
        <v>5.4775999999999998</v>
      </c>
      <c r="O642" s="67">
        <v>5477.5999999999995</v>
      </c>
      <c r="P642" s="68">
        <f t="shared" si="18"/>
        <v>5.4775999999999998</v>
      </c>
      <c r="Q642" s="69" t="s">
        <v>4199</v>
      </c>
      <c r="S642" s="62" t="s">
        <v>4566</v>
      </c>
    </row>
    <row r="643" spans="1:19">
      <c r="A643" s="85"/>
      <c r="B643" s="62">
        <v>318536</v>
      </c>
      <c r="C643" s="62" t="s">
        <v>4583</v>
      </c>
      <c r="D643" s="62" t="s">
        <v>313</v>
      </c>
      <c r="E643" s="62" t="s">
        <v>2528</v>
      </c>
      <c r="H643" s="64" t="s">
        <v>4100</v>
      </c>
      <c r="I643" s="64" t="s">
        <v>4100</v>
      </c>
      <c r="J643" s="100" t="s">
        <v>4100</v>
      </c>
      <c r="K643" s="100" t="s">
        <v>4100</v>
      </c>
      <c r="L643" s="65">
        <v>1</v>
      </c>
      <c r="M643" s="66" t="s">
        <v>4565</v>
      </c>
      <c r="N643" s="72">
        <f t="shared" si="17"/>
        <v>5.7692307692307683</v>
      </c>
      <c r="O643" s="67">
        <v>5769.2307692307686</v>
      </c>
      <c r="P643" s="68">
        <f t="shared" si="18"/>
        <v>5.7692307692307683</v>
      </c>
      <c r="Q643" s="69" t="s">
        <v>4199</v>
      </c>
      <c r="S643" s="62" t="s">
        <v>4566</v>
      </c>
    </row>
    <row r="644" spans="1:19">
      <c r="A644" s="85"/>
      <c r="B644" s="62">
        <v>301439</v>
      </c>
      <c r="C644" s="62" t="s">
        <v>1999</v>
      </c>
      <c r="D644" s="62" t="s">
        <v>313</v>
      </c>
      <c r="E644" s="62" t="s">
        <v>166</v>
      </c>
      <c r="H644" s="64" t="s">
        <v>4100</v>
      </c>
      <c r="I644" s="64" t="s">
        <v>4100</v>
      </c>
      <c r="J644" s="100" t="s">
        <v>4100</v>
      </c>
      <c r="K644" s="100" t="s">
        <v>4100</v>
      </c>
      <c r="L644" s="65">
        <v>1</v>
      </c>
      <c r="M644" s="66" t="s">
        <v>4565</v>
      </c>
      <c r="N644" s="72">
        <f t="shared" si="17"/>
        <v>3.1493999999999995</v>
      </c>
      <c r="O644" s="67">
        <v>3149.3999999999996</v>
      </c>
      <c r="P644" s="68">
        <f t="shared" si="18"/>
        <v>3.1493999999999995</v>
      </c>
      <c r="Q644" s="69" t="s">
        <v>4199</v>
      </c>
      <c r="S644" s="62" t="s">
        <v>4566</v>
      </c>
    </row>
    <row r="645" spans="1:19">
      <c r="A645" s="85"/>
      <c r="B645" s="62">
        <v>329422</v>
      </c>
      <c r="C645" s="62" t="s">
        <v>981</v>
      </c>
      <c r="D645" s="62" t="s">
        <v>313</v>
      </c>
      <c r="E645" s="62" t="s">
        <v>2700</v>
      </c>
      <c r="H645" s="64" t="s">
        <v>4100</v>
      </c>
      <c r="I645" s="64" t="s">
        <v>4100</v>
      </c>
      <c r="J645" s="100" t="s">
        <v>4100</v>
      </c>
      <c r="K645" s="100" t="s">
        <v>4100</v>
      </c>
      <c r="L645" s="65">
        <v>1</v>
      </c>
      <c r="M645" s="66" t="s">
        <v>4565</v>
      </c>
      <c r="N645" s="72">
        <f t="shared" si="17"/>
        <v>0.16529999999999997</v>
      </c>
      <c r="O645" s="67">
        <v>165.29999999999998</v>
      </c>
      <c r="P645" s="68">
        <f t="shared" si="18"/>
        <v>0.16529999999999997</v>
      </c>
      <c r="Q645" s="69" t="s">
        <v>4199</v>
      </c>
      <c r="S645" s="62" t="s">
        <v>4566</v>
      </c>
    </row>
    <row r="646" spans="1:19">
      <c r="A646" s="85"/>
      <c r="B646" s="62">
        <v>297760</v>
      </c>
      <c r="C646" s="62" t="s">
        <v>2916</v>
      </c>
      <c r="D646" s="62" t="s">
        <v>313</v>
      </c>
      <c r="E646" s="62" t="s">
        <v>166</v>
      </c>
      <c r="H646" s="64" t="s">
        <v>4100</v>
      </c>
      <c r="I646" s="64" t="s">
        <v>4100</v>
      </c>
      <c r="J646" s="100" t="s">
        <v>4100</v>
      </c>
      <c r="K646" s="100" t="s">
        <v>4100</v>
      </c>
      <c r="L646" s="65">
        <v>1</v>
      </c>
      <c r="M646" s="66" t="s">
        <v>4565</v>
      </c>
      <c r="N646" s="72">
        <f t="shared" si="17"/>
        <v>5.13</v>
      </c>
      <c r="O646" s="67">
        <v>5130</v>
      </c>
      <c r="P646" s="68">
        <f t="shared" si="18"/>
        <v>5.13</v>
      </c>
      <c r="Q646" s="69" t="s">
        <v>4199</v>
      </c>
      <c r="S646" s="62" t="s">
        <v>4566</v>
      </c>
    </row>
    <row r="647" spans="1:19">
      <c r="A647" s="85"/>
      <c r="B647" s="62">
        <v>307689</v>
      </c>
      <c r="C647" s="62" t="s">
        <v>1728</v>
      </c>
      <c r="D647" s="62" t="s">
        <v>313</v>
      </c>
      <c r="E647" s="62" t="s">
        <v>2298</v>
      </c>
      <c r="H647" s="64" t="s">
        <v>4100</v>
      </c>
      <c r="I647" s="64" t="s">
        <v>4100</v>
      </c>
      <c r="J647" s="100" t="s">
        <v>4100</v>
      </c>
      <c r="K647" s="100" t="s">
        <v>4100</v>
      </c>
      <c r="L647" s="65">
        <v>1</v>
      </c>
      <c r="M647" s="66" t="s">
        <v>4565</v>
      </c>
      <c r="N647" s="72">
        <f t="shared" ref="N647:N667" si="19">O647/1000</f>
        <v>1.3538461538461539</v>
      </c>
      <c r="O647" s="67">
        <v>1353.8461538461538</v>
      </c>
      <c r="P647" s="68">
        <f t="shared" si="18"/>
        <v>1.3538461538461539</v>
      </c>
      <c r="Q647" s="69" t="s">
        <v>4199</v>
      </c>
      <c r="S647" s="62" t="s">
        <v>4566</v>
      </c>
    </row>
    <row r="648" spans="1:19">
      <c r="A648" s="85"/>
      <c r="B648" s="62">
        <v>291664</v>
      </c>
      <c r="C648" s="62" t="s">
        <v>4584</v>
      </c>
      <c r="D648" s="62" t="s">
        <v>313</v>
      </c>
      <c r="E648" s="62" t="s">
        <v>166</v>
      </c>
      <c r="H648" s="64" t="s">
        <v>4100</v>
      </c>
      <c r="I648" s="64" t="s">
        <v>4100</v>
      </c>
      <c r="J648" s="100" t="s">
        <v>4100</v>
      </c>
      <c r="K648" s="100" t="s">
        <v>4100</v>
      </c>
      <c r="L648" s="65">
        <v>1</v>
      </c>
      <c r="M648" s="66" t="s">
        <v>4565</v>
      </c>
      <c r="N648" s="72">
        <f t="shared" si="19"/>
        <v>5.5435153846153842</v>
      </c>
      <c r="O648" s="67">
        <v>5543.5153846153844</v>
      </c>
      <c r="P648" s="68">
        <f t="shared" si="18"/>
        <v>5.5435153846153842</v>
      </c>
      <c r="Q648" s="69" t="s">
        <v>4199</v>
      </c>
      <c r="S648" s="62" t="s">
        <v>4566</v>
      </c>
    </row>
    <row r="649" spans="1:19">
      <c r="A649" s="85"/>
      <c r="B649" s="62">
        <v>265180</v>
      </c>
      <c r="C649" s="62" t="s">
        <v>2915</v>
      </c>
      <c r="D649" s="62" t="s">
        <v>313</v>
      </c>
      <c r="E649" s="62" t="s">
        <v>166</v>
      </c>
      <c r="H649" s="64" t="s">
        <v>4100</v>
      </c>
      <c r="I649" s="64" t="s">
        <v>4100</v>
      </c>
      <c r="J649" s="100" t="s">
        <v>4100</v>
      </c>
      <c r="K649" s="100" t="s">
        <v>4100</v>
      </c>
      <c r="L649" s="65">
        <v>1</v>
      </c>
      <c r="M649" s="66" t="s">
        <v>4565</v>
      </c>
      <c r="N649" s="72">
        <f t="shared" si="19"/>
        <v>2.6315999999999997</v>
      </c>
      <c r="O649" s="67">
        <v>2631.6</v>
      </c>
      <c r="P649" s="68">
        <f t="shared" si="18"/>
        <v>2.6315999999999997</v>
      </c>
      <c r="Q649" s="69" t="s">
        <v>4199</v>
      </c>
      <c r="S649" s="62" t="s">
        <v>4566</v>
      </c>
    </row>
    <row r="650" spans="1:19">
      <c r="A650" s="85"/>
      <c r="B650" s="62">
        <v>486684</v>
      </c>
      <c r="C650" s="62" t="s">
        <v>1608</v>
      </c>
      <c r="D650" s="62" t="s">
        <v>313</v>
      </c>
      <c r="E650" s="62" t="s">
        <v>2701</v>
      </c>
      <c r="H650" s="64" t="s">
        <v>4100</v>
      </c>
      <c r="I650" s="64" t="s">
        <v>4100</v>
      </c>
      <c r="J650" s="100" t="s">
        <v>4100</v>
      </c>
      <c r="K650" s="100" t="s">
        <v>4100</v>
      </c>
      <c r="L650" s="65">
        <v>1</v>
      </c>
      <c r="M650" s="66" t="s">
        <v>4565</v>
      </c>
      <c r="N650" s="72">
        <f t="shared" si="19"/>
        <v>4.2</v>
      </c>
      <c r="O650" s="67">
        <v>4200</v>
      </c>
      <c r="P650" s="68">
        <f t="shared" si="18"/>
        <v>4.2</v>
      </c>
      <c r="Q650" s="69" t="s">
        <v>4199</v>
      </c>
      <c r="S650" s="62" t="s">
        <v>4566</v>
      </c>
    </row>
    <row r="651" spans="1:19">
      <c r="A651" s="85"/>
      <c r="B651" s="62">
        <v>302090</v>
      </c>
      <c r="C651" s="62" t="s">
        <v>4585</v>
      </c>
      <c r="D651" s="62" t="s">
        <v>313</v>
      </c>
      <c r="E651" s="62" t="s">
        <v>166</v>
      </c>
      <c r="H651" s="64" t="s">
        <v>4100</v>
      </c>
      <c r="I651" s="64" t="s">
        <v>4100</v>
      </c>
      <c r="J651" s="100" t="s">
        <v>4100</v>
      </c>
      <c r="K651" s="100" t="s">
        <v>4100</v>
      </c>
      <c r="L651" s="65">
        <v>1</v>
      </c>
      <c r="M651" s="66" t="s">
        <v>4565</v>
      </c>
      <c r="N651" s="72">
        <f t="shared" si="19"/>
        <v>5.7689230769230768</v>
      </c>
      <c r="O651" s="67">
        <v>5768.9230769230771</v>
      </c>
      <c r="P651" s="68">
        <f t="shared" si="18"/>
        <v>5.7689230769230768</v>
      </c>
      <c r="Q651" s="69" t="s">
        <v>4199</v>
      </c>
      <c r="S651" s="62" t="s">
        <v>4566</v>
      </c>
    </row>
    <row r="652" spans="1:19">
      <c r="A652" s="85"/>
      <c r="B652" s="62">
        <v>264436</v>
      </c>
      <c r="C652" s="62" t="s">
        <v>4586</v>
      </c>
      <c r="D652" s="62" t="s">
        <v>313</v>
      </c>
      <c r="E652" s="62" t="s">
        <v>166</v>
      </c>
      <c r="H652" s="64" t="s">
        <v>4100</v>
      </c>
      <c r="I652" s="64" t="s">
        <v>4100</v>
      </c>
      <c r="J652" s="100" t="s">
        <v>4100</v>
      </c>
      <c r="K652" s="100" t="s">
        <v>4100</v>
      </c>
      <c r="L652" s="65">
        <v>1</v>
      </c>
      <c r="M652" s="66" t="s">
        <v>4565</v>
      </c>
      <c r="N652" s="72">
        <f t="shared" si="19"/>
        <v>5.0693538461538452</v>
      </c>
      <c r="O652" s="67">
        <v>5069.3538461538456</v>
      </c>
      <c r="P652" s="68">
        <f t="shared" si="18"/>
        <v>5.0693538461538452</v>
      </c>
      <c r="Q652" s="69" t="s">
        <v>4199</v>
      </c>
      <c r="S652" s="62" t="s">
        <v>4566</v>
      </c>
    </row>
    <row r="653" spans="1:19">
      <c r="A653" s="85"/>
      <c r="B653" s="62">
        <v>308680</v>
      </c>
      <c r="C653" s="62" t="s">
        <v>445</v>
      </c>
      <c r="D653" s="62" t="s">
        <v>313</v>
      </c>
      <c r="E653" s="62" t="s">
        <v>166</v>
      </c>
      <c r="H653" s="64" t="s">
        <v>4100</v>
      </c>
      <c r="I653" s="64" t="s">
        <v>4100</v>
      </c>
      <c r="J653" s="100" t="s">
        <v>4100</v>
      </c>
      <c r="K653" s="100" t="s">
        <v>4100</v>
      </c>
      <c r="L653" s="65">
        <v>1</v>
      </c>
      <c r="M653" s="66" t="s">
        <v>4565</v>
      </c>
      <c r="N653" s="72">
        <f t="shared" si="19"/>
        <v>5.1110769230769231</v>
      </c>
      <c r="O653" s="67">
        <v>5111.0769230769229</v>
      </c>
      <c r="P653" s="68">
        <f t="shared" si="18"/>
        <v>5.1110769230769231</v>
      </c>
      <c r="Q653" s="69" t="s">
        <v>4199</v>
      </c>
      <c r="S653" s="62" t="s">
        <v>4566</v>
      </c>
    </row>
    <row r="654" spans="1:19">
      <c r="A654" s="85"/>
      <c r="B654" s="62">
        <v>296577</v>
      </c>
      <c r="C654" s="62" t="s">
        <v>2922</v>
      </c>
      <c r="D654" s="62" t="s">
        <v>313</v>
      </c>
      <c r="E654" s="62" t="s">
        <v>166</v>
      </c>
      <c r="H654" s="64" t="s">
        <v>4100</v>
      </c>
      <c r="I654" s="64" t="s">
        <v>4100</v>
      </c>
      <c r="J654" s="100" t="s">
        <v>4100</v>
      </c>
      <c r="K654" s="100" t="s">
        <v>4100</v>
      </c>
      <c r="L654" s="65">
        <v>1</v>
      </c>
      <c r="M654" s="66" t="s">
        <v>4565</v>
      </c>
      <c r="N654" s="72">
        <f t="shared" si="19"/>
        <v>1.7334000000000001</v>
      </c>
      <c r="O654" s="67">
        <v>1733.4</v>
      </c>
      <c r="P654" s="68">
        <f t="shared" si="18"/>
        <v>1.7334000000000001</v>
      </c>
      <c r="Q654" s="69" t="s">
        <v>4199</v>
      </c>
      <c r="S654" s="62" t="s">
        <v>4566</v>
      </c>
    </row>
    <row r="655" spans="1:19">
      <c r="A655" s="85"/>
      <c r="B655" s="62">
        <v>264727</v>
      </c>
      <c r="C655" s="62" t="s">
        <v>2917</v>
      </c>
      <c r="D655" s="62" t="s">
        <v>313</v>
      </c>
      <c r="E655" s="62" t="s">
        <v>166</v>
      </c>
      <c r="H655" s="64" t="s">
        <v>4100</v>
      </c>
      <c r="I655" s="64" t="s">
        <v>4100</v>
      </c>
      <c r="J655" s="100" t="s">
        <v>4100</v>
      </c>
      <c r="K655" s="100" t="s">
        <v>4100</v>
      </c>
      <c r="L655" s="65">
        <v>1</v>
      </c>
      <c r="M655" s="66" t="s">
        <v>4565</v>
      </c>
      <c r="N655" s="72">
        <f t="shared" si="19"/>
        <v>5.1219999999999999</v>
      </c>
      <c r="O655" s="67">
        <v>5122</v>
      </c>
      <c r="P655" s="68">
        <f t="shared" si="18"/>
        <v>5.1219999999999999</v>
      </c>
      <c r="Q655" s="69" t="s">
        <v>4199</v>
      </c>
      <c r="S655" s="62" t="s">
        <v>4566</v>
      </c>
    </row>
    <row r="656" spans="1:19">
      <c r="A656" s="85"/>
      <c r="B656" s="62">
        <v>474947</v>
      </c>
      <c r="C656" s="62" t="s">
        <v>1712</v>
      </c>
      <c r="D656" s="62" t="s">
        <v>313</v>
      </c>
      <c r="E656" s="62" t="s">
        <v>166</v>
      </c>
      <c r="H656" s="64" t="s">
        <v>4100</v>
      </c>
      <c r="I656" s="64" t="s">
        <v>4100</v>
      </c>
      <c r="J656" s="100" t="s">
        <v>4100</v>
      </c>
      <c r="K656" s="100" t="s">
        <v>4100</v>
      </c>
      <c r="L656" s="65">
        <v>1</v>
      </c>
      <c r="M656" s="66" t="s">
        <v>4565</v>
      </c>
      <c r="N656" s="72">
        <f t="shared" si="19"/>
        <v>5.769623076923077</v>
      </c>
      <c r="O656" s="67">
        <v>5769.623076923077</v>
      </c>
      <c r="P656" s="68">
        <f t="shared" si="18"/>
        <v>5.769623076923077</v>
      </c>
      <c r="Q656" s="69" t="s">
        <v>4199</v>
      </c>
      <c r="S656" s="62" t="s">
        <v>4566</v>
      </c>
    </row>
    <row r="657" spans="1:19">
      <c r="A657" s="85"/>
      <c r="B657" s="62">
        <v>474997</v>
      </c>
      <c r="C657" s="62" t="s">
        <v>1820</v>
      </c>
      <c r="D657" s="62" t="s">
        <v>313</v>
      </c>
      <c r="E657" s="62" t="s">
        <v>166</v>
      </c>
      <c r="H657" s="64" t="s">
        <v>4100</v>
      </c>
      <c r="I657" s="64" t="s">
        <v>4100</v>
      </c>
      <c r="J657" s="100" t="s">
        <v>4100</v>
      </c>
      <c r="K657" s="100" t="s">
        <v>4100</v>
      </c>
      <c r="L657" s="65">
        <v>1</v>
      </c>
      <c r="M657" s="66" t="s">
        <v>4565</v>
      </c>
      <c r="N657" s="72">
        <f t="shared" si="19"/>
        <v>4.4306999999999999</v>
      </c>
      <c r="O657" s="67">
        <v>4430.7</v>
      </c>
      <c r="P657" s="68">
        <f t="shared" si="18"/>
        <v>4.4306999999999999</v>
      </c>
      <c r="Q657" s="69" t="s">
        <v>4199</v>
      </c>
      <c r="S657" s="62" t="s">
        <v>4566</v>
      </c>
    </row>
    <row r="658" spans="1:19">
      <c r="A658" s="85"/>
      <c r="B658" s="62">
        <v>474952</v>
      </c>
      <c r="C658" s="62" t="s">
        <v>611</v>
      </c>
      <c r="D658" s="62" t="s">
        <v>313</v>
      </c>
      <c r="E658" s="62" t="s">
        <v>166</v>
      </c>
      <c r="H658" s="64" t="s">
        <v>4100</v>
      </c>
      <c r="I658" s="64" t="s">
        <v>4100</v>
      </c>
      <c r="J658" s="100" t="s">
        <v>4100</v>
      </c>
      <c r="K658" s="100" t="s">
        <v>4100</v>
      </c>
      <c r="L658" s="65">
        <v>1</v>
      </c>
      <c r="M658" s="66" t="s">
        <v>4565</v>
      </c>
      <c r="N658" s="72">
        <f t="shared" si="19"/>
        <v>5.7671999999999999</v>
      </c>
      <c r="O658" s="67">
        <v>5767.2</v>
      </c>
      <c r="P658" s="68">
        <f t="shared" si="18"/>
        <v>5.7671999999999999</v>
      </c>
      <c r="Q658" s="69" t="s">
        <v>4199</v>
      </c>
      <c r="S658" s="62" t="s">
        <v>4566</v>
      </c>
    </row>
    <row r="659" spans="1:19">
      <c r="A659" s="85"/>
      <c r="B659" s="62">
        <v>474961</v>
      </c>
      <c r="C659" s="62" t="s">
        <v>1820</v>
      </c>
      <c r="D659" s="62" t="s">
        <v>313</v>
      </c>
      <c r="E659" s="62" t="s">
        <v>166</v>
      </c>
      <c r="H659" s="64" t="s">
        <v>4100</v>
      </c>
      <c r="I659" s="64" t="s">
        <v>4100</v>
      </c>
      <c r="J659" s="100" t="s">
        <v>4100</v>
      </c>
      <c r="K659" s="100" t="s">
        <v>4100</v>
      </c>
      <c r="L659" s="65">
        <v>1</v>
      </c>
      <c r="M659" s="66" t="s">
        <v>4565</v>
      </c>
      <c r="N659" s="72">
        <f t="shared" si="19"/>
        <v>5.7671999999999999</v>
      </c>
      <c r="O659" s="67">
        <v>5767.2</v>
      </c>
      <c r="P659" s="68">
        <f t="shared" si="18"/>
        <v>5.7671999999999999</v>
      </c>
      <c r="Q659" s="69" t="s">
        <v>4199</v>
      </c>
      <c r="S659" s="62" t="s">
        <v>4566</v>
      </c>
    </row>
    <row r="660" spans="1:19">
      <c r="A660" s="85"/>
      <c r="B660" s="62">
        <v>467806</v>
      </c>
      <c r="C660" s="62" t="s">
        <v>4587</v>
      </c>
      <c r="D660" s="62" t="s">
        <v>313</v>
      </c>
      <c r="E660" s="62" t="s">
        <v>166</v>
      </c>
      <c r="H660" s="64" t="s">
        <v>4100</v>
      </c>
      <c r="I660" s="64" t="s">
        <v>4100</v>
      </c>
      <c r="J660" s="100" t="s">
        <v>4100</v>
      </c>
      <c r="K660" s="100" t="s">
        <v>4100</v>
      </c>
      <c r="L660" s="65">
        <v>1</v>
      </c>
      <c r="M660" s="66" t="s">
        <v>4565</v>
      </c>
      <c r="N660" s="72">
        <f t="shared" si="19"/>
        <v>2.1330999999999998</v>
      </c>
      <c r="O660" s="67">
        <v>2133.1</v>
      </c>
      <c r="P660" s="68">
        <f t="shared" si="18"/>
        <v>2.1330999999999998</v>
      </c>
      <c r="Q660" s="69" t="s">
        <v>4199</v>
      </c>
      <c r="S660" s="62" t="s">
        <v>4566</v>
      </c>
    </row>
    <row r="661" spans="1:19">
      <c r="A661" s="85"/>
      <c r="B661" s="62">
        <v>474899</v>
      </c>
      <c r="C661" s="62" t="s">
        <v>4588</v>
      </c>
      <c r="D661" s="62" t="s">
        <v>313</v>
      </c>
      <c r="E661" s="62" t="s">
        <v>166</v>
      </c>
      <c r="H661" s="64" t="s">
        <v>4100</v>
      </c>
      <c r="I661" s="64" t="s">
        <v>4100</v>
      </c>
      <c r="J661" s="100" t="s">
        <v>4100</v>
      </c>
      <c r="K661" s="100" t="s">
        <v>4100</v>
      </c>
      <c r="L661" s="65">
        <v>1</v>
      </c>
      <c r="M661" s="66" t="s">
        <v>4565</v>
      </c>
      <c r="N661" s="72">
        <f t="shared" si="19"/>
        <v>5.7822846153846159</v>
      </c>
      <c r="O661" s="67">
        <v>5782.2846153846158</v>
      </c>
      <c r="P661" s="68">
        <f t="shared" si="18"/>
        <v>5.7822846153846159</v>
      </c>
      <c r="Q661" s="69" t="s">
        <v>4199</v>
      </c>
      <c r="S661" s="62" t="s">
        <v>4566</v>
      </c>
    </row>
    <row r="662" spans="1:19">
      <c r="A662" s="85"/>
      <c r="B662" s="62">
        <v>467826</v>
      </c>
      <c r="C662" s="62" t="s">
        <v>1962</v>
      </c>
      <c r="D662" s="62" t="s">
        <v>313</v>
      </c>
      <c r="E662" s="62" t="s">
        <v>166</v>
      </c>
      <c r="H662" s="64" t="s">
        <v>4100</v>
      </c>
      <c r="I662" s="64" t="s">
        <v>4100</v>
      </c>
      <c r="J662" s="100" t="s">
        <v>4100</v>
      </c>
      <c r="K662" s="100" t="s">
        <v>4100</v>
      </c>
      <c r="L662" s="65">
        <v>1</v>
      </c>
      <c r="M662" s="66" t="s">
        <v>4565</v>
      </c>
      <c r="N662" s="72">
        <f t="shared" si="19"/>
        <v>1.883876923076923</v>
      </c>
      <c r="O662" s="67">
        <v>1883.876923076923</v>
      </c>
      <c r="P662" s="68">
        <f t="shared" si="18"/>
        <v>1.883876923076923</v>
      </c>
      <c r="Q662" s="69" t="s">
        <v>4199</v>
      </c>
      <c r="S662" s="62" t="s">
        <v>4566</v>
      </c>
    </row>
    <row r="663" spans="1:19">
      <c r="A663" s="85"/>
      <c r="B663" s="62">
        <v>475330</v>
      </c>
      <c r="C663" s="62" t="s">
        <v>2543</v>
      </c>
      <c r="D663" s="62" t="s">
        <v>313</v>
      </c>
      <c r="E663" s="62" t="s">
        <v>166</v>
      </c>
      <c r="H663" s="64" t="s">
        <v>4100</v>
      </c>
      <c r="I663" s="64" t="s">
        <v>4100</v>
      </c>
      <c r="J663" s="100" t="s">
        <v>4100</v>
      </c>
      <c r="K663" s="100" t="s">
        <v>4100</v>
      </c>
      <c r="L663" s="65">
        <v>1</v>
      </c>
      <c r="M663" s="66" t="s">
        <v>4565</v>
      </c>
      <c r="N663" s="72">
        <f t="shared" si="19"/>
        <v>5.7667076923076923</v>
      </c>
      <c r="O663" s="67">
        <v>5766.707692307692</v>
      </c>
      <c r="P663" s="68">
        <f t="shared" si="18"/>
        <v>5.7667076923076923</v>
      </c>
      <c r="Q663" s="69" t="s">
        <v>4199</v>
      </c>
      <c r="S663" s="62" t="s">
        <v>4566</v>
      </c>
    </row>
    <row r="664" spans="1:19">
      <c r="A664" s="85"/>
      <c r="B664" s="62">
        <v>474959</v>
      </c>
      <c r="C664" s="62" t="s">
        <v>4589</v>
      </c>
      <c r="D664" s="62" t="s">
        <v>313</v>
      </c>
      <c r="E664" s="62" t="s">
        <v>166</v>
      </c>
      <c r="H664" s="64" t="s">
        <v>4100</v>
      </c>
      <c r="I664" s="64" t="s">
        <v>4100</v>
      </c>
      <c r="J664" s="100" t="s">
        <v>4100</v>
      </c>
      <c r="K664" s="100" t="s">
        <v>4100</v>
      </c>
      <c r="L664" s="65">
        <v>1</v>
      </c>
      <c r="M664" s="66" t="s">
        <v>4565</v>
      </c>
      <c r="N664" s="72">
        <f t="shared" si="19"/>
        <v>4.3308</v>
      </c>
      <c r="O664" s="67">
        <v>4330.8</v>
      </c>
      <c r="P664" s="68">
        <f t="shared" si="18"/>
        <v>4.3308</v>
      </c>
      <c r="Q664" s="69" t="s">
        <v>4199</v>
      </c>
      <c r="S664" s="62" t="s">
        <v>4566</v>
      </c>
    </row>
    <row r="665" spans="1:19">
      <c r="A665" s="85"/>
      <c r="B665" s="62">
        <v>476382</v>
      </c>
      <c r="C665" s="62" t="s">
        <v>4464</v>
      </c>
      <c r="D665" s="62" t="s">
        <v>313</v>
      </c>
      <c r="E665" s="62" t="s">
        <v>166</v>
      </c>
      <c r="H665" s="64" t="s">
        <v>4100</v>
      </c>
      <c r="I665" s="64" t="s">
        <v>4100</v>
      </c>
      <c r="J665" s="100" t="s">
        <v>4100</v>
      </c>
      <c r="K665" s="100" t="s">
        <v>4100</v>
      </c>
      <c r="L665" s="65">
        <v>1</v>
      </c>
      <c r="M665" s="66" t="s">
        <v>4565</v>
      </c>
      <c r="N665" s="72">
        <f t="shared" si="19"/>
        <v>5.2933538461538454</v>
      </c>
      <c r="O665" s="67">
        <v>5293.3538461538456</v>
      </c>
      <c r="P665" s="68">
        <f t="shared" si="18"/>
        <v>5.2933538461538454</v>
      </c>
      <c r="Q665" s="69" t="s">
        <v>4199</v>
      </c>
      <c r="S665" s="62" t="s">
        <v>4566</v>
      </c>
    </row>
    <row r="666" spans="1:19">
      <c r="A666" s="85"/>
      <c r="B666" s="62">
        <v>475134</v>
      </c>
      <c r="C666" s="62" t="s">
        <v>4590</v>
      </c>
      <c r="D666" s="62" t="s">
        <v>313</v>
      </c>
      <c r="E666" s="62" t="s">
        <v>166</v>
      </c>
      <c r="H666" s="64" t="s">
        <v>4100</v>
      </c>
      <c r="I666" s="64" t="s">
        <v>4100</v>
      </c>
      <c r="J666" s="100" t="s">
        <v>4100</v>
      </c>
      <c r="K666" s="100" t="s">
        <v>4100</v>
      </c>
      <c r="L666" s="65">
        <v>1</v>
      </c>
      <c r="M666" s="66" t="s">
        <v>4565</v>
      </c>
      <c r="N666" s="72">
        <f t="shared" si="19"/>
        <v>5.0678769230769234</v>
      </c>
      <c r="O666" s="67">
        <v>5067.876923076923</v>
      </c>
      <c r="P666" s="68">
        <f t="shared" si="18"/>
        <v>5.0678769230769234</v>
      </c>
      <c r="Q666" s="69" t="s">
        <v>4199</v>
      </c>
      <c r="S666" s="62" t="s">
        <v>4566</v>
      </c>
    </row>
    <row r="667" spans="1:19">
      <c r="A667" s="85"/>
      <c r="B667" s="62">
        <v>470862</v>
      </c>
      <c r="C667" s="62" t="s">
        <v>4591</v>
      </c>
      <c r="D667" s="62" t="s">
        <v>313</v>
      </c>
      <c r="E667" s="62" t="s">
        <v>166</v>
      </c>
      <c r="H667" s="64" t="s">
        <v>4100</v>
      </c>
      <c r="I667" s="64" t="s">
        <v>4100</v>
      </c>
      <c r="J667" s="100" t="s">
        <v>4100</v>
      </c>
      <c r="K667" s="100" t="s">
        <v>4100</v>
      </c>
      <c r="L667" s="65">
        <v>1</v>
      </c>
      <c r="M667" s="66" t="s">
        <v>4565</v>
      </c>
      <c r="N667" s="72">
        <f t="shared" si="19"/>
        <v>4.0279999999999996</v>
      </c>
      <c r="O667" s="67">
        <v>4027.9999999999995</v>
      </c>
      <c r="P667" s="68">
        <f t="shared" si="18"/>
        <v>4.0279999999999996</v>
      </c>
      <c r="Q667" s="69" t="s">
        <v>4199</v>
      </c>
      <c r="S667" s="62" t="s">
        <v>4566</v>
      </c>
    </row>
    <row r="668" spans="1:19">
      <c r="A668" s="78" t="s">
        <v>2271</v>
      </c>
      <c r="B668" s="78" t="s">
        <v>2271</v>
      </c>
      <c r="C668" s="62" t="str">
        <f>VLOOKUP($A668,'Project List'!$A:$I,2,FALSE)</f>
        <v>Sandy</v>
      </c>
      <c r="D668" s="62" t="str">
        <f>VLOOKUP($A668,'Project List'!$A:$I,3,FALSE)</f>
        <v>OR</v>
      </c>
      <c r="E668" s="62" t="str">
        <f>VLOOKUP($A668,'Project List'!$A:$I,4,FALSE)</f>
        <v>Portland General Electric Co</v>
      </c>
      <c r="F668" s="62" t="str">
        <f>VLOOKUP($A668,'Project List'!$A:$I,5,FALSE)</f>
        <v>Investor Owned</v>
      </c>
      <c r="G668" s="62" t="str">
        <f>VLOOKUP($A668,'Project List'!$A:$I,6,FALSE)</f>
        <v>Neighborhood Power</v>
      </c>
      <c r="H668" s="64" t="s">
        <v>4100</v>
      </c>
      <c r="I668" s="64" t="s">
        <v>4100</v>
      </c>
      <c r="J668" s="100" t="s">
        <v>4100</v>
      </c>
      <c r="K668" s="100" t="s">
        <v>4100</v>
      </c>
      <c r="L668" s="79">
        <v>0.1</v>
      </c>
      <c r="M668" s="80" t="s">
        <v>4247</v>
      </c>
      <c r="N668" s="67">
        <f>VLOOKUP($A668,'Project List'!$A:$I,7,FALSE)</f>
        <v>1.8480000000000001</v>
      </c>
      <c r="O668" s="67">
        <f>VLOOKUP($A668,'Project List'!$A:$I,8,FALSE)</f>
        <v>1848</v>
      </c>
      <c r="P668" s="68">
        <f t="shared" si="18"/>
        <v>0.18480000000000002</v>
      </c>
      <c r="Q668" s="69">
        <f>VLOOKUP($A668,'Project List'!$A:$I,9,FALSE)</f>
        <v>2021</v>
      </c>
      <c r="R668" s="78"/>
      <c r="S668" s="62" t="s">
        <v>4592</v>
      </c>
    </row>
    <row r="669" spans="1:19">
      <c r="A669" s="63" t="s">
        <v>2273</v>
      </c>
      <c r="B669" s="63" t="s">
        <v>2273</v>
      </c>
      <c r="C669" s="62" t="str">
        <f>VLOOKUP($A669,'Project List'!$A:$I,2,FALSE)</f>
        <v>Molalla</v>
      </c>
      <c r="D669" s="62" t="str">
        <f>VLOOKUP($A669,'Project List'!$A:$I,3,FALSE)</f>
        <v>OR</v>
      </c>
      <c r="E669" s="62" t="str">
        <f>VLOOKUP($A669,'Project List'!$A:$I,4,FALSE)</f>
        <v>Portland General Electric Co</v>
      </c>
      <c r="F669" s="62" t="str">
        <f>VLOOKUP($A669,'Project List'!$A:$I,5,FALSE)</f>
        <v>Investor Owned</v>
      </c>
      <c r="G669" s="62" t="str">
        <f>VLOOKUP($A669,'Project List'!$A:$I,6,FALSE)</f>
        <v>Neighborhood Power</v>
      </c>
      <c r="H669" s="64" t="s">
        <v>4100</v>
      </c>
      <c r="I669" s="64" t="s">
        <v>4100</v>
      </c>
      <c r="J669" s="100" t="s">
        <v>4100</v>
      </c>
      <c r="K669" s="100" t="s">
        <v>4100</v>
      </c>
      <c r="L669" s="65">
        <v>0.1</v>
      </c>
      <c r="M669" s="71" t="s">
        <v>4247</v>
      </c>
      <c r="N669" s="67">
        <f>VLOOKUP($A669,'Project List'!$A:$I,7,FALSE)</f>
        <v>2.5019999999999998</v>
      </c>
      <c r="O669" s="67">
        <f>VLOOKUP($A669,'Project List'!$A:$I,8,FALSE)</f>
        <v>2502</v>
      </c>
      <c r="P669" s="68">
        <f t="shared" si="18"/>
        <v>0.25019999999999998</v>
      </c>
      <c r="Q669" s="69">
        <f>VLOOKUP($A669,'Project List'!$A:$I,9,FALSE)</f>
        <v>2021</v>
      </c>
      <c r="S669" s="62" t="s">
        <v>4592</v>
      </c>
    </row>
    <row r="670" spans="1:19">
      <c r="A670" s="63" t="s">
        <v>2275</v>
      </c>
      <c r="B670" s="63" t="s">
        <v>2275</v>
      </c>
      <c r="C670" s="62" t="str">
        <f>VLOOKUP($A670,'Project List'!$A:$I,2,FALSE)</f>
        <v>Woodburn</v>
      </c>
      <c r="D670" s="62" t="str">
        <f>VLOOKUP($A670,'Project List'!$A:$I,3,FALSE)</f>
        <v>OR</v>
      </c>
      <c r="E670" s="62" t="str">
        <f>VLOOKUP($A670,'Project List'!$A:$I,4,FALSE)</f>
        <v>Portland General Electric Co</v>
      </c>
      <c r="F670" s="62" t="str">
        <f>VLOOKUP($A670,'Project List'!$A:$I,5,FALSE)</f>
        <v>Investor Owned</v>
      </c>
      <c r="G670" s="62" t="str">
        <f>VLOOKUP($A670,'Project List'!$A:$I,6,FALSE)</f>
        <v>Neighborhood Power</v>
      </c>
      <c r="H670" s="64" t="s">
        <v>4100</v>
      </c>
      <c r="I670" s="64" t="s">
        <v>4100</v>
      </c>
      <c r="J670" s="100" t="s">
        <v>4100</v>
      </c>
      <c r="K670" s="100" t="s">
        <v>4100</v>
      </c>
      <c r="L670" s="65">
        <v>0.1</v>
      </c>
      <c r="M670" s="71" t="s">
        <v>4247</v>
      </c>
      <c r="N670" s="67">
        <f>VLOOKUP($A670,'Project List'!$A:$I,7,FALSE)</f>
        <v>2.5019999999999998</v>
      </c>
      <c r="O670" s="67">
        <f>VLOOKUP($A670,'Project List'!$A:$I,8,FALSE)</f>
        <v>2502</v>
      </c>
      <c r="P670" s="68">
        <f t="shared" si="18"/>
        <v>0.25019999999999998</v>
      </c>
      <c r="Q670" s="69">
        <f>VLOOKUP($A670,'Project List'!$A:$I,9,FALSE)</f>
        <v>2021</v>
      </c>
      <c r="S670" s="62" t="s">
        <v>4592</v>
      </c>
    </row>
    <row r="671" spans="1:19">
      <c r="A671" s="63" t="s">
        <v>3959</v>
      </c>
      <c r="B671" s="63" t="s">
        <v>3959</v>
      </c>
      <c r="C671" s="62" t="str">
        <f>VLOOKUP($A671,'Project List'!$A:$I,2,FALSE)</f>
        <v>Salem</v>
      </c>
      <c r="D671" s="62" t="str">
        <f>VLOOKUP($A671,'Project List'!$A:$I,3,FALSE)</f>
        <v>OR</v>
      </c>
      <c r="E671" s="62" t="str">
        <f>VLOOKUP($A671,'Project List'!$A:$I,4,FALSE)</f>
        <v>Portland General Electric Co</v>
      </c>
      <c r="F671" s="62" t="str">
        <f>VLOOKUP($A671,'Project List'!$A:$I,5,FALSE)</f>
        <v>Investor Owned</v>
      </c>
      <c r="G671" s="62" t="str">
        <f>VLOOKUP($A671,'Project List'!$A:$I,6,FALSE)</f>
        <v>Conifer Community Energy 5</v>
      </c>
      <c r="H671" s="64" t="s">
        <v>4100</v>
      </c>
      <c r="I671" s="64" t="s">
        <v>4100</v>
      </c>
      <c r="J671" s="100" t="s">
        <v>4100</v>
      </c>
      <c r="K671" s="100" t="s">
        <v>4100</v>
      </c>
      <c r="L671" s="65">
        <v>0.1</v>
      </c>
      <c r="M671" s="71" t="s">
        <v>4247</v>
      </c>
      <c r="N671" s="67">
        <f>VLOOKUP($A671,'Project List'!$A:$I,7,FALSE)</f>
        <v>2.5</v>
      </c>
      <c r="O671" s="67">
        <f>VLOOKUP($A671,'Project List'!$A:$I,8,FALSE)</f>
        <v>2500</v>
      </c>
      <c r="P671" s="68">
        <f t="shared" si="18"/>
        <v>0.25</v>
      </c>
      <c r="Q671" s="69">
        <f>VLOOKUP($A671,'Project List'!$A:$I,9,FALSE)</f>
        <v>2022</v>
      </c>
      <c r="S671" s="62" t="s">
        <v>4592</v>
      </c>
    </row>
    <row r="672" spans="1:19">
      <c r="A672" s="63" t="s">
        <v>3960</v>
      </c>
      <c r="B672" s="63" t="s">
        <v>3960</v>
      </c>
      <c r="C672" s="62" t="str">
        <f>VLOOKUP($A672,'Project List'!$A:$I,2,FALSE)</f>
        <v>Sprague River</v>
      </c>
      <c r="D672" s="62" t="str">
        <f>VLOOKUP($A672,'Project List'!$A:$I,3,FALSE)</f>
        <v>OR</v>
      </c>
      <c r="E672" s="62" t="str">
        <f>VLOOKUP($A672,'Project List'!$A:$I,4,FALSE)</f>
        <v>PacifiCorp</v>
      </c>
      <c r="F672" s="62" t="str">
        <f>VLOOKUP($A672,'Project List'!$A:$I,5,FALSE)</f>
        <v>Investor Owned</v>
      </c>
      <c r="G672" s="62" t="str">
        <f>VLOOKUP($A672,'Project List'!$A:$I,6,FALSE)</f>
        <v>Cherry Creek Project Manager</v>
      </c>
      <c r="H672" s="64" t="s">
        <v>4100</v>
      </c>
      <c r="I672" s="64" t="s">
        <v>4100</v>
      </c>
      <c r="J672" s="100" t="s">
        <v>4100</v>
      </c>
      <c r="K672" s="100" t="s">
        <v>4100</v>
      </c>
      <c r="L672" s="65">
        <v>0.1</v>
      </c>
      <c r="M672" s="71" t="s">
        <v>4247</v>
      </c>
      <c r="N672" s="67">
        <f>VLOOKUP($A672,'Project List'!$A:$I,7,FALSE)</f>
        <v>0.36</v>
      </c>
      <c r="O672" s="67">
        <f>VLOOKUP($A672,'Project List'!$A:$I,8,FALSE)</f>
        <v>360</v>
      </c>
      <c r="P672" s="68">
        <f t="shared" si="18"/>
        <v>3.5999999999999997E-2</v>
      </c>
      <c r="Q672" s="69">
        <f>VLOOKUP($A672,'Project List'!$A:$I,9,FALSE)</f>
        <v>2023</v>
      </c>
      <c r="S672" s="62" t="s">
        <v>4592</v>
      </c>
    </row>
    <row r="673" spans="1:19">
      <c r="A673" s="63" t="s">
        <v>3961</v>
      </c>
      <c r="B673" s="63" t="s">
        <v>3961</v>
      </c>
      <c r="C673" s="62" t="str">
        <f>VLOOKUP($A673,'Project List'!$A:$I,2,FALSE)</f>
        <v>Willamina</v>
      </c>
      <c r="D673" s="62" t="str">
        <f>VLOOKUP($A673,'Project List'!$A:$I,3,FALSE)</f>
        <v>OR</v>
      </c>
      <c r="E673" s="62" t="str">
        <f>VLOOKUP($A673,'Project List'!$A:$I,4,FALSE)</f>
        <v>Portland General Electric Co</v>
      </c>
      <c r="F673" s="62" t="str">
        <f>VLOOKUP($A673,'Project List'!$A:$I,5,FALSE)</f>
        <v>Investor Owned</v>
      </c>
      <c r="G673" s="62" t="str">
        <f>VLOOKUP($A673,'Project List'!$A:$I,6,FALSE)</f>
        <v>Conifer Community Energy 1</v>
      </c>
      <c r="H673" s="64" t="s">
        <v>4100</v>
      </c>
      <c r="I673" s="64" t="s">
        <v>4100</v>
      </c>
      <c r="J673" s="100" t="s">
        <v>4100</v>
      </c>
      <c r="K673" s="100" t="s">
        <v>4100</v>
      </c>
      <c r="L673" s="65">
        <v>0.1</v>
      </c>
      <c r="M673" s="71" t="s">
        <v>4247</v>
      </c>
      <c r="N673" s="67">
        <f>VLOOKUP($A673,'Project List'!$A:$I,7,FALSE)</f>
        <v>2.5</v>
      </c>
      <c r="O673" s="67">
        <f>VLOOKUP($A673,'Project List'!$A:$I,8,FALSE)</f>
        <v>2500</v>
      </c>
      <c r="P673" s="68">
        <f t="shared" si="18"/>
        <v>0.25</v>
      </c>
      <c r="Q673" s="69">
        <f>VLOOKUP($A673,'Project List'!$A:$I,9,FALSE)</f>
        <v>2022</v>
      </c>
      <c r="S673" s="62" t="s">
        <v>4592</v>
      </c>
    </row>
    <row r="674" spans="1:19">
      <c r="A674" s="63" t="s">
        <v>3962</v>
      </c>
      <c r="B674" s="63" t="s">
        <v>3962</v>
      </c>
      <c r="C674" s="62" t="str">
        <f>VLOOKUP($A674,'Project List'!$A:$I,2,FALSE)</f>
        <v>Salem</v>
      </c>
      <c r="D674" s="62" t="str">
        <f>VLOOKUP($A674,'Project List'!$A:$I,3,FALSE)</f>
        <v>OR</v>
      </c>
      <c r="E674" s="62" t="str">
        <f>VLOOKUP($A674,'Project List'!$A:$I,4,FALSE)</f>
        <v>Portland General Electric Co</v>
      </c>
      <c r="F674" s="62" t="str">
        <f>VLOOKUP($A674,'Project List'!$A:$I,5,FALSE)</f>
        <v>Investor Owned</v>
      </c>
      <c r="G674" s="62" t="str">
        <f>VLOOKUP($A674,'Project List'!$A:$I,6,FALSE)</f>
        <v>FC PM</v>
      </c>
      <c r="H674" s="64" t="s">
        <v>4100</v>
      </c>
      <c r="I674" s="64" t="s">
        <v>4100</v>
      </c>
      <c r="J674" s="100" t="s">
        <v>4100</v>
      </c>
      <c r="K674" s="100" t="s">
        <v>4100</v>
      </c>
      <c r="L674" s="65">
        <v>0.1</v>
      </c>
      <c r="M674" s="71" t="s">
        <v>4247</v>
      </c>
      <c r="N674" s="67">
        <f>VLOOKUP($A674,'Project List'!$A:$I,7,FALSE)</f>
        <v>1.75</v>
      </c>
      <c r="O674" s="67">
        <f>VLOOKUP($A674,'Project List'!$A:$I,8,FALSE)</f>
        <v>1750</v>
      </c>
      <c r="P674" s="68">
        <f t="shared" si="18"/>
        <v>0.17500000000000002</v>
      </c>
      <c r="Q674" s="69">
        <f>VLOOKUP($A674,'Project List'!$A:$I,9,FALSE)</f>
        <v>2022</v>
      </c>
      <c r="S674" s="62" t="s">
        <v>4592</v>
      </c>
    </row>
    <row r="675" spans="1:19">
      <c r="A675" s="63" t="s">
        <v>2279</v>
      </c>
      <c r="B675" s="63" t="s">
        <v>2279</v>
      </c>
      <c r="C675" s="62" t="str">
        <f>VLOOKUP($A675,'Project List'!$A:$I,2,FALSE)</f>
        <v>Portland</v>
      </c>
      <c r="D675" s="62" t="str">
        <f>VLOOKUP($A675,'Project List'!$A:$I,3,FALSE)</f>
        <v>OR</v>
      </c>
      <c r="E675" s="62" t="str">
        <f>VLOOKUP($A675,'Project List'!$A:$I,4,FALSE)</f>
        <v>Portland General Electric Co</v>
      </c>
      <c r="F675" s="62" t="str">
        <f>VLOOKUP($A675,'Project List'!$A:$I,5,FALSE)</f>
        <v>Investor Owned</v>
      </c>
      <c r="G675" s="62">
        <f>VLOOKUP($A675,'Project List'!$A:$I,6,FALSE)</f>
        <v>0</v>
      </c>
      <c r="H675" s="64" t="s">
        <v>4100</v>
      </c>
      <c r="I675" s="64" t="s">
        <v>4100</v>
      </c>
      <c r="J675" s="100" t="s">
        <v>4100</v>
      </c>
      <c r="K675" s="100" t="s">
        <v>4100</v>
      </c>
      <c r="L675" s="65">
        <v>0.1</v>
      </c>
      <c r="M675" s="71" t="s">
        <v>4247</v>
      </c>
      <c r="N675" s="67">
        <f>VLOOKUP($A675,'Project List'!$A:$I,7,FALSE)</f>
        <v>4.8299999999999996E-2</v>
      </c>
      <c r="O675" s="67">
        <f>VLOOKUP($A675,'Project List'!$A:$I,8,FALSE)</f>
        <v>48.3</v>
      </c>
      <c r="P675" s="68">
        <f t="shared" si="18"/>
        <v>4.8300000000000001E-3</v>
      </c>
      <c r="Q675" s="69">
        <f>VLOOKUP($A675,'Project List'!$A:$I,9,FALSE)</f>
        <v>2022</v>
      </c>
      <c r="S675" s="62" t="s">
        <v>4592</v>
      </c>
    </row>
    <row r="676" spans="1:19">
      <c r="A676" s="63" t="s">
        <v>3964</v>
      </c>
      <c r="B676" s="63" t="s">
        <v>3964</v>
      </c>
      <c r="C676" s="62" t="str">
        <f>VLOOKUP($A676,'Project List'!$A:$I,2,FALSE)</f>
        <v>Molalla</v>
      </c>
      <c r="D676" s="62" t="str">
        <f>VLOOKUP($A676,'Project List'!$A:$I,3,FALSE)</f>
        <v>OR</v>
      </c>
      <c r="E676" s="62" t="str">
        <f>VLOOKUP($A676,'Project List'!$A:$I,4,FALSE)</f>
        <v>Portland General Electric Co</v>
      </c>
      <c r="F676" s="62" t="str">
        <f>VLOOKUP($A676,'Project List'!$A:$I,5,FALSE)</f>
        <v>Investor Owned</v>
      </c>
      <c r="G676" s="62" t="str">
        <f>VLOOKUP($A676,'Project List'!$A:$I,6,FALSE)</f>
        <v>Kaiser Creek Project Manager</v>
      </c>
      <c r="H676" s="64" t="s">
        <v>4100</v>
      </c>
      <c r="I676" s="64" t="s">
        <v>4100</v>
      </c>
      <c r="J676" s="100" t="s">
        <v>4100</v>
      </c>
      <c r="K676" s="100" t="s">
        <v>4100</v>
      </c>
      <c r="L676" s="65">
        <v>0.1</v>
      </c>
      <c r="M676" s="71" t="s">
        <v>4247</v>
      </c>
      <c r="N676" s="67">
        <f>VLOOKUP($A676,'Project List'!$A:$I,7,FALSE)</f>
        <v>2</v>
      </c>
      <c r="O676" s="67">
        <f>VLOOKUP($A676,'Project List'!$A:$I,8,FALSE)</f>
        <v>2000</v>
      </c>
      <c r="P676" s="68">
        <f t="shared" si="18"/>
        <v>0.2</v>
      </c>
      <c r="Q676" s="69">
        <f>VLOOKUP($A676,'Project List'!$A:$I,9,FALSE)</f>
        <v>2022</v>
      </c>
      <c r="S676" s="62" t="s">
        <v>4592</v>
      </c>
    </row>
    <row r="677" spans="1:19">
      <c r="A677" s="63" t="s">
        <v>2280</v>
      </c>
      <c r="B677" s="63" t="s">
        <v>2280</v>
      </c>
      <c r="C677" s="62" t="str">
        <f>VLOOKUP($A677,'Project List'!$A:$I,2,FALSE)</f>
        <v>Talent</v>
      </c>
      <c r="D677" s="62" t="str">
        <f>VLOOKUP($A677,'Project List'!$A:$I,3,FALSE)</f>
        <v>OR</v>
      </c>
      <c r="E677" s="62" t="str">
        <f>VLOOKUP($A677,'Project List'!$A:$I,4,FALSE)</f>
        <v>PacifiCorp</v>
      </c>
      <c r="F677" s="62" t="str">
        <f>VLOOKUP($A677,'Project List'!$A:$I,5,FALSE)</f>
        <v>Investor Owned</v>
      </c>
      <c r="G677" s="62">
        <f>VLOOKUP($A677,'Project List'!$A:$I,6,FALSE)</f>
        <v>0</v>
      </c>
      <c r="H677" s="64" t="s">
        <v>4100</v>
      </c>
      <c r="I677" s="64" t="s">
        <v>4100</v>
      </c>
      <c r="J677" s="100" t="s">
        <v>4100</v>
      </c>
      <c r="K677" s="100" t="s">
        <v>4100</v>
      </c>
      <c r="L677" s="65">
        <v>0.1</v>
      </c>
      <c r="M677" s="71" t="s">
        <v>4247</v>
      </c>
      <c r="N677" s="67">
        <f>VLOOKUP($A677,'Project List'!$A:$I,7,FALSE)</f>
        <v>0.13</v>
      </c>
      <c r="O677" s="67">
        <f>VLOOKUP($A677,'Project List'!$A:$I,8,FALSE)</f>
        <v>130</v>
      </c>
      <c r="P677" s="68">
        <f t="shared" si="18"/>
        <v>1.3000000000000001E-2</v>
      </c>
      <c r="Q677" s="69">
        <f>VLOOKUP($A677,'Project List'!$A:$I,9,FALSE)</f>
        <v>2022</v>
      </c>
      <c r="S677" s="62" t="s">
        <v>4592</v>
      </c>
    </row>
    <row r="678" spans="1:19">
      <c r="A678" s="63" t="s">
        <v>3965</v>
      </c>
      <c r="B678" s="63" t="s">
        <v>3965</v>
      </c>
      <c r="C678" s="62" t="str">
        <f>VLOOKUP($A678,'Project List'!$A:$I,2,FALSE)</f>
        <v>Sheridan</v>
      </c>
      <c r="D678" s="62" t="str">
        <f>VLOOKUP($A678,'Project List'!$A:$I,3,FALSE)</f>
        <v>OR</v>
      </c>
      <c r="E678" s="62" t="str">
        <f>VLOOKUP($A678,'Project List'!$A:$I,4,FALSE)</f>
        <v>Portland General Electric Co</v>
      </c>
      <c r="F678" s="62" t="str">
        <f>VLOOKUP($A678,'Project List'!$A:$I,5,FALSE)</f>
        <v>Investor Owned</v>
      </c>
      <c r="G678" s="62" t="str">
        <f>VLOOKUP($A678,'Project List'!$A:$I,6,FALSE)</f>
        <v>RP PM</v>
      </c>
      <c r="H678" s="64" t="s">
        <v>4100</v>
      </c>
      <c r="I678" s="64" t="s">
        <v>4100</v>
      </c>
      <c r="J678" s="100" t="s">
        <v>4100</v>
      </c>
      <c r="K678" s="100" t="s">
        <v>4100</v>
      </c>
      <c r="L678" s="65">
        <v>0.1</v>
      </c>
      <c r="M678" s="71" t="s">
        <v>4247</v>
      </c>
      <c r="N678" s="67">
        <f>VLOOKUP($A678,'Project List'!$A:$I,7,FALSE)</f>
        <v>2.2000000000000002</v>
      </c>
      <c r="O678" s="67">
        <f>VLOOKUP($A678,'Project List'!$A:$I,8,FALSE)</f>
        <v>2200</v>
      </c>
      <c r="P678" s="68">
        <f t="shared" si="18"/>
        <v>0.22000000000000003</v>
      </c>
      <c r="Q678" s="69">
        <f>VLOOKUP($A678,'Project List'!$A:$I,9,FALSE)</f>
        <v>2021</v>
      </c>
      <c r="S678" s="62" t="s">
        <v>4592</v>
      </c>
    </row>
    <row r="679" spans="1:19">
      <c r="A679" s="63" t="s">
        <v>3967</v>
      </c>
      <c r="B679" s="63" t="s">
        <v>3967</v>
      </c>
      <c r="C679" s="62" t="str">
        <f>VLOOKUP($A679,'Project List'!$A:$I,2,FALSE)</f>
        <v>Sandy</v>
      </c>
      <c r="D679" s="62" t="str">
        <f>VLOOKUP($A679,'Project List'!$A:$I,3,FALSE)</f>
        <v>OR</v>
      </c>
      <c r="E679" s="62" t="str">
        <f>VLOOKUP($A679,'Project List'!$A:$I,4,FALSE)</f>
        <v>Portland General Electric Co</v>
      </c>
      <c r="F679" s="62" t="str">
        <f>VLOOKUP($A679,'Project List'!$A:$I,5,FALSE)</f>
        <v>Investor Owned</v>
      </c>
      <c r="G679" s="62" t="str">
        <f>VLOOKUP($A679,'Project List'!$A:$I,6,FALSE)</f>
        <v>SR PM</v>
      </c>
      <c r="H679" s="64" t="s">
        <v>4100</v>
      </c>
      <c r="I679" s="64" t="s">
        <v>4100</v>
      </c>
      <c r="J679" s="100" t="s">
        <v>4100</v>
      </c>
      <c r="K679" s="100" t="s">
        <v>4100</v>
      </c>
      <c r="L679" s="65">
        <v>0.1</v>
      </c>
      <c r="M679" s="71" t="s">
        <v>4247</v>
      </c>
      <c r="N679" s="67">
        <f>VLOOKUP($A679,'Project List'!$A:$I,7,FALSE)</f>
        <v>1.85</v>
      </c>
      <c r="O679" s="67">
        <f>VLOOKUP($A679,'Project List'!$A:$I,8,FALSE)</f>
        <v>1850</v>
      </c>
      <c r="P679" s="68">
        <f t="shared" si="18"/>
        <v>0.18500000000000003</v>
      </c>
      <c r="Q679" s="69">
        <f>VLOOKUP($A679,'Project List'!$A:$I,9,FALSE)</f>
        <v>2022</v>
      </c>
      <c r="S679" s="62" t="s">
        <v>4592</v>
      </c>
    </row>
    <row r="680" spans="1:19">
      <c r="A680" s="63" t="s">
        <v>3968</v>
      </c>
      <c r="B680" s="63" t="s">
        <v>3968</v>
      </c>
      <c r="C680" s="62" t="str">
        <f>VLOOKUP($A680,'Project List'!$A:$I,2,FALSE)</f>
        <v>Yamhill</v>
      </c>
      <c r="D680" s="62" t="str">
        <f>VLOOKUP($A680,'Project List'!$A:$I,3,FALSE)</f>
        <v>OR</v>
      </c>
      <c r="E680" s="62" t="str">
        <f>VLOOKUP($A680,'Project List'!$A:$I,4,FALSE)</f>
        <v>Portland General Electric Co</v>
      </c>
      <c r="F680" s="62" t="str">
        <f>VLOOKUP($A680,'Project List'!$A:$I,5,FALSE)</f>
        <v>Investor Owned</v>
      </c>
      <c r="G680" s="62" t="str">
        <f>VLOOKUP($A680,'Project List'!$A:$I,6,FALSE)</f>
        <v>Conifer Community Energy 3</v>
      </c>
      <c r="H680" s="64" t="s">
        <v>4100</v>
      </c>
      <c r="I680" s="64" t="s">
        <v>4100</v>
      </c>
      <c r="J680" s="100" t="s">
        <v>4100</v>
      </c>
      <c r="K680" s="100" t="s">
        <v>4100</v>
      </c>
      <c r="L680" s="65">
        <v>0.1</v>
      </c>
      <c r="M680" s="71" t="s">
        <v>4247</v>
      </c>
      <c r="N680" s="67">
        <f>VLOOKUP($A680,'Project List'!$A:$I,7,FALSE)</f>
        <v>2.5</v>
      </c>
      <c r="O680" s="67">
        <f>VLOOKUP($A680,'Project List'!$A:$I,8,FALSE)</f>
        <v>2500</v>
      </c>
      <c r="P680" s="68">
        <f t="shared" si="18"/>
        <v>0.25</v>
      </c>
      <c r="Q680" s="69">
        <f>VLOOKUP($A680,'Project List'!$A:$I,9,FALSE)</f>
        <v>2022</v>
      </c>
      <c r="S680" s="62" t="s">
        <v>4592</v>
      </c>
    </row>
    <row r="681" spans="1:19">
      <c r="A681" s="63" t="s">
        <v>3969</v>
      </c>
      <c r="B681" s="63" t="s">
        <v>3969</v>
      </c>
      <c r="C681" s="62" t="str">
        <f>VLOOKUP($A681,'Project List'!$A:$I,2,FALSE)</f>
        <v>Enterprise</v>
      </c>
      <c r="D681" s="62" t="str">
        <f>VLOOKUP($A681,'Project List'!$A:$I,3,FALSE)</f>
        <v>OR</v>
      </c>
      <c r="E681" s="62" t="str">
        <f>VLOOKUP($A681,'Project List'!$A:$I,4,FALSE)</f>
        <v>PacifiCorp</v>
      </c>
      <c r="F681" s="62" t="str">
        <f>VLOOKUP($A681,'Project List'!$A:$I,5,FALSE)</f>
        <v>Investor Owned</v>
      </c>
      <c r="G681" s="62" t="str">
        <f>VLOOKUP($A681,'Project List'!$A:$I,6,FALSE)</f>
        <v>Fleet Development LLC</v>
      </c>
      <c r="H681" s="64" t="s">
        <v>4100</v>
      </c>
      <c r="I681" s="64" t="s">
        <v>4100</v>
      </c>
      <c r="J681" s="100" t="s">
        <v>4100</v>
      </c>
      <c r="K681" s="100" t="s">
        <v>4100</v>
      </c>
      <c r="L681" s="65">
        <v>0.1</v>
      </c>
      <c r="M681" s="71" t="s">
        <v>4247</v>
      </c>
      <c r="N681" s="67">
        <f>VLOOKUP($A681,'Project List'!$A:$I,7,FALSE)</f>
        <v>0.36</v>
      </c>
      <c r="O681" s="67">
        <f>VLOOKUP($A681,'Project List'!$A:$I,8,FALSE)</f>
        <v>360</v>
      </c>
      <c r="P681" s="68">
        <f t="shared" si="18"/>
        <v>3.5999999999999997E-2</v>
      </c>
      <c r="Q681" s="69">
        <f>VLOOKUP($A681,'Project List'!$A:$I,9,FALSE)</f>
        <v>2022</v>
      </c>
      <c r="S681" s="62" t="s">
        <v>4592</v>
      </c>
    </row>
    <row r="682" spans="1:19">
      <c r="A682" s="63" t="s">
        <v>3963</v>
      </c>
      <c r="B682" s="63" t="s">
        <v>3963</v>
      </c>
      <c r="C682" s="62" t="str">
        <f>VLOOKUP($A682,'Project List'!$A:$I,2,FALSE)</f>
        <v>Weston</v>
      </c>
      <c r="D682" s="62" t="str">
        <f>VLOOKUP($A682,'Project List'!$A:$I,3,FALSE)</f>
        <v>OR</v>
      </c>
      <c r="E682" s="62" t="str">
        <f>VLOOKUP($A682,'Project List'!$A:$I,4,FALSE)</f>
        <v>PacifiCorp</v>
      </c>
      <c r="F682" s="62" t="str">
        <f>VLOOKUP($A682,'Project List'!$A:$I,5,FALSE)</f>
        <v>Investor Owned</v>
      </c>
      <c r="G682" s="62" t="str">
        <f>VLOOKUP($A682,'Project List'!$A:$I,6,FALSE)</f>
        <v>Hay Creek PM LLC</v>
      </c>
      <c r="H682" s="64" t="s">
        <v>4100</v>
      </c>
      <c r="I682" s="64" t="s">
        <v>4100</v>
      </c>
      <c r="J682" s="100" t="s">
        <v>4100</v>
      </c>
      <c r="K682" s="100" t="s">
        <v>4100</v>
      </c>
      <c r="L682" s="65">
        <v>0.1</v>
      </c>
      <c r="M682" s="71" t="s">
        <v>4247</v>
      </c>
      <c r="N682" s="67">
        <f>VLOOKUP($A682,'Project List'!$A:$I,7,FALSE)</f>
        <v>0.56699999999999995</v>
      </c>
      <c r="O682" s="67">
        <f>VLOOKUP($A682,'Project List'!$A:$I,8,FALSE)</f>
        <v>567</v>
      </c>
      <c r="P682" s="68">
        <f t="shared" si="18"/>
        <v>5.67E-2</v>
      </c>
      <c r="Q682" s="69">
        <f>VLOOKUP($A682,'Project List'!$A:$I,9,FALSE)</f>
        <v>2023</v>
      </c>
      <c r="S682" s="62" t="s">
        <v>4592</v>
      </c>
    </row>
    <row r="683" spans="1:19">
      <c r="A683" s="63" t="s">
        <v>3966</v>
      </c>
      <c r="B683" s="63" t="s">
        <v>3966</v>
      </c>
      <c r="C683" s="62" t="str">
        <f>VLOOKUP($A683,'Project List'!$A:$I,2,FALSE)</f>
        <v>Woodburn</v>
      </c>
      <c r="D683" s="62" t="str">
        <f>VLOOKUP($A683,'Project List'!$A:$I,3,FALSE)</f>
        <v>OR</v>
      </c>
      <c r="E683" s="62" t="str">
        <f>VLOOKUP($A683,'Project List'!$A:$I,4,FALSE)</f>
        <v>Portland General Electric Co</v>
      </c>
      <c r="F683" s="62" t="str">
        <f>VLOOKUP($A683,'Project List'!$A:$I,5,FALSE)</f>
        <v>Investor Owned</v>
      </c>
      <c r="G683" s="62" t="str">
        <f>VLOOKUP($A683,'Project List'!$A:$I,6,FALSE)</f>
        <v>Neighborhood Power</v>
      </c>
      <c r="H683" s="64" t="s">
        <v>4100</v>
      </c>
      <c r="I683" s="64" t="s">
        <v>4100</v>
      </c>
      <c r="J683" s="100" t="s">
        <v>4100</v>
      </c>
      <c r="K683" s="100" t="s">
        <v>4100</v>
      </c>
      <c r="L683" s="65">
        <v>0.1</v>
      </c>
      <c r="M683" s="71" t="s">
        <v>4247</v>
      </c>
      <c r="N683" s="67">
        <f>VLOOKUP($A683,'Project List'!$A:$I,7,FALSE)</f>
        <v>1.998</v>
      </c>
      <c r="O683" s="67">
        <f>VLOOKUP($A683,'Project List'!$A:$I,8,FALSE)</f>
        <v>1998</v>
      </c>
      <c r="P683" s="68">
        <f t="shared" si="18"/>
        <v>0.19980000000000001</v>
      </c>
      <c r="Q683" s="69">
        <f>VLOOKUP($A683,'Project List'!$A:$I,9,FALSE)</f>
        <v>2023</v>
      </c>
      <c r="S683" s="62" t="s">
        <v>4592</v>
      </c>
    </row>
    <row r="684" spans="1:19">
      <c r="A684" s="63" t="s">
        <v>2979</v>
      </c>
      <c r="B684" s="63" t="s">
        <v>2979</v>
      </c>
      <c r="C684" s="62" t="str">
        <f>VLOOKUP($A684,'Project List'!$A:$I,2,FALSE)</f>
        <v>Boring</v>
      </c>
      <c r="D684" s="62" t="str">
        <f>VLOOKUP($A684,'Project List'!$A:$I,3,FALSE)</f>
        <v>OR</v>
      </c>
      <c r="E684" s="62" t="str">
        <f>VLOOKUP($A684,'Project List'!$A:$I,4,FALSE)</f>
        <v>Portland General Electric Co</v>
      </c>
      <c r="F684" s="62" t="str">
        <f>VLOOKUP($A684,'Project List'!$A:$I,5,FALSE)</f>
        <v>Investor Owned</v>
      </c>
      <c r="G684" s="62">
        <f>VLOOKUP($A684,'Project List'!$A:$I,6,FALSE)</f>
        <v>0</v>
      </c>
      <c r="H684" s="64" t="s">
        <v>4100</v>
      </c>
      <c r="I684" s="64" t="s">
        <v>4100</v>
      </c>
      <c r="J684" s="100" t="s">
        <v>4100</v>
      </c>
      <c r="K684" s="100" t="s">
        <v>4100</v>
      </c>
      <c r="L684" s="65">
        <v>0.1</v>
      </c>
      <c r="M684" s="71" t="s">
        <v>4247</v>
      </c>
      <c r="N684" s="67">
        <f>VLOOKUP($A684,'Project List'!$A:$I,7,FALSE)</f>
        <v>2.5</v>
      </c>
      <c r="O684" s="67">
        <f>VLOOKUP($A684,'Project List'!$A:$I,8,FALSE)</f>
        <v>2500</v>
      </c>
      <c r="P684" s="68">
        <f t="shared" si="18"/>
        <v>0.25</v>
      </c>
      <c r="Q684" s="69">
        <f>VLOOKUP($A684,'Project List'!$A:$I,9,FALSE)</f>
        <v>2022</v>
      </c>
      <c r="S684" s="62" t="s">
        <v>4592</v>
      </c>
    </row>
    <row r="685" spans="1:19">
      <c r="A685" s="63" t="s">
        <v>3970</v>
      </c>
      <c r="B685" s="63" t="s">
        <v>3970</v>
      </c>
      <c r="C685" s="62" t="str">
        <f>VLOOKUP($A685,'Project List'!$A:$I,2,FALSE)</f>
        <v>Beatty</v>
      </c>
      <c r="D685" s="62" t="str">
        <f>VLOOKUP($A685,'Project List'!$A:$I,3,FALSE)</f>
        <v>OR</v>
      </c>
      <c r="E685" s="62" t="str">
        <f>VLOOKUP($A685,'Project List'!$A:$I,4,FALSE)</f>
        <v>PacifiCorp</v>
      </c>
      <c r="F685" s="62" t="str">
        <f>VLOOKUP($A685,'Project List'!$A:$I,5,FALSE)</f>
        <v>Investor Owned</v>
      </c>
      <c r="G685" s="62" t="str">
        <f>VLOOKUP($A685,'Project List'!$A:$I,6,FALSE)</f>
        <v>Whisky Creek PM LLC</v>
      </c>
      <c r="H685" s="64" t="s">
        <v>4100</v>
      </c>
      <c r="I685" s="64" t="s">
        <v>4100</v>
      </c>
      <c r="J685" s="100" t="s">
        <v>4100</v>
      </c>
      <c r="K685" s="100" t="s">
        <v>4100</v>
      </c>
      <c r="L685" s="65">
        <v>0.1</v>
      </c>
      <c r="M685" s="71" t="s">
        <v>4247</v>
      </c>
      <c r="N685" s="67">
        <f>VLOOKUP($A685,'Project List'!$A:$I,7,FALSE)</f>
        <v>0.16500000000000001</v>
      </c>
      <c r="O685" s="67">
        <f>VLOOKUP($A685,'Project List'!$A:$I,8,FALSE)</f>
        <v>165</v>
      </c>
      <c r="P685" s="68">
        <f t="shared" si="18"/>
        <v>1.6500000000000001E-2</v>
      </c>
      <c r="Q685" s="69">
        <f>VLOOKUP($A685,'Project List'!$A:$I,9,FALSE)</f>
        <v>2023</v>
      </c>
      <c r="S685" s="62" t="s">
        <v>4592</v>
      </c>
    </row>
    <row r="686" spans="1:19">
      <c r="A686" s="63" t="s">
        <v>3971</v>
      </c>
      <c r="B686" s="63" t="s">
        <v>3971</v>
      </c>
      <c r="C686" s="62" t="str">
        <f>VLOOKUP($A686,'Project List'!$A:$I,2,FALSE)</f>
        <v>Klamath Falls</v>
      </c>
      <c r="D686" s="62" t="str">
        <f>VLOOKUP($A686,'Project List'!$A:$I,3,FALSE)</f>
        <v>OR</v>
      </c>
      <c r="E686" s="62" t="str">
        <f>VLOOKUP($A686,'Project List'!$A:$I,4,FALSE)</f>
        <v>PacifiCorp</v>
      </c>
      <c r="F686" s="62" t="str">
        <f>VLOOKUP($A686,'Project List'!$A:$I,5,FALSE)</f>
        <v>Investor Owned</v>
      </c>
      <c r="G686" s="62" t="str">
        <f>VLOOKUP($A686,'Project List'!$A:$I,6,FALSE)</f>
        <v>Wocus Marsh PM</v>
      </c>
      <c r="H686" s="64" t="s">
        <v>4100</v>
      </c>
      <c r="I686" s="64" t="s">
        <v>4100</v>
      </c>
      <c r="J686" s="100" t="s">
        <v>4100</v>
      </c>
      <c r="K686" s="100" t="s">
        <v>4100</v>
      </c>
      <c r="L686" s="65">
        <v>0.1</v>
      </c>
      <c r="M686" s="71" t="s">
        <v>4247</v>
      </c>
      <c r="N686" s="67">
        <f>VLOOKUP($A686,'Project List'!$A:$I,7,FALSE)</f>
        <v>0.88200000000000001</v>
      </c>
      <c r="O686" s="67">
        <f>VLOOKUP($A686,'Project List'!$A:$I,8,FALSE)</f>
        <v>882</v>
      </c>
      <c r="P686" s="68">
        <f t="shared" si="18"/>
        <v>8.8200000000000001E-2</v>
      </c>
      <c r="Q686" s="69">
        <f>VLOOKUP($A686,'Project List'!$A:$I,9,FALSE)</f>
        <v>2023</v>
      </c>
      <c r="S686" s="62" t="s">
        <v>4592</v>
      </c>
    </row>
    <row r="687" spans="1:19">
      <c r="A687" s="85"/>
      <c r="B687" s="62" t="s">
        <v>4596</v>
      </c>
      <c r="C687" s="62" t="s">
        <v>4005</v>
      </c>
      <c r="D687" s="71" t="s">
        <v>316</v>
      </c>
      <c r="E687" s="62" t="s">
        <v>4595</v>
      </c>
      <c r="F687" s="62" t="s">
        <v>330</v>
      </c>
      <c r="G687" s="62" t="s">
        <v>4597</v>
      </c>
      <c r="H687" s="64" t="s">
        <v>4100</v>
      </c>
      <c r="I687" s="64" t="s">
        <v>4100</v>
      </c>
      <c r="J687" s="100" t="s">
        <v>4100</v>
      </c>
      <c r="K687" s="100" t="s">
        <v>4100</v>
      </c>
      <c r="L687" s="65">
        <v>0.1</v>
      </c>
      <c r="M687" s="71" t="s">
        <v>4247</v>
      </c>
      <c r="N687" s="72">
        <f t="shared" ref="N687:N728" si="20">O687/1000</f>
        <v>2.5</v>
      </c>
      <c r="O687" s="67">
        <v>2500</v>
      </c>
      <c r="P687" s="68">
        <f t="shared" si="18"/>
        <v>0.25</v>
      </c>
      <c r="Q687" s="69" t="s">
        <v>4199</v>
      </c>
      <c r="S687" s="62" t="s">
        <v>4592</v>
      </c>
    </row>
    <row r="688" spans="1:19">
      <c r="A688" s="85"/>
      <c r="B688" s="62" t="s">
        <v>4598</v>
      </c>
      <c r="C688" s="62" t="s">
        <v>1712</v>
      </c>
      <c r="D688" s="71" t="s">
        <v>316</v>
      </c>
      <c r="E688" s="62" t="s">
        <v>4593</v>
      </c>
      <c r="F688" s="62" t="s">
        <v>330</v>
      </c>
      <c r="G688" s="62" t="s">
        <v>4599</v>
      </c>
      <c r="H688" s="64" t="s">
        <v>4100</v>
      </c>
      <c r="I688" s="64" t="s">
        <v>4100</v>
      </c>
      <c r="J688" s="100" t="s">
        <v>4100</v>
      </c>
      <c r="K688" s="100" t="s">
        <v>4100</v>
      </c>
      <c r="L688" s="65">
        <v>0.1</v>
      </c>
      <c r="M688" s="71" t="s">
        <v>4247</v>
      </c>
      <c r="N688" s="72">
        <f t="shared" si="20"/>
        <v>0.35899999999999999</v>
      </c>
      <c r="O688" s="67">
        <v>359</v>
      </c>
      <c r="P688" s="68">
        <f t="shared" si="18"/>
        <v>3.5900000000000001E-2</v>
      </c>
      <c r="Q688" s="69" t="s">
        <v>4199</v>
      </c>
      <c r="S688" s="62" t="s">
        <v>4592</v>
      </c>
    </row>
    <row r="689" spans="1:19">
      <c r="A689" s="85"/>
      <c r="B689" s="62" t="s">
        <v>4600</v>
      </c>
      <c r="C689" s="62" t="s">
        <v>4007</v>
      </c>
      <c r="D689" s="71" t="s">
        <v>316</v>
      </c>
      <c r="E689" s="62" t="s">
        <v>4595</v>
      </c>
      <c r="F689" s="62" t="s">
        <v>330</v>
      </c>
      <c r="G689" s="62" t="s">
        <v>4601</v>
      </c>
      <c r="H689" s="64" t="s">
        <v>4100</v>
      </c>
      <c r="I689" s="64" t="s">
        <v>4100</v>
      </c>
      <c r="J689" s="100" t="s">
        <v>4100</v>
      </c>
      <c r="K689" s="100" t="s">
        <v>4100</v>
      </c>
      <c r="L689" s="65">
        <v>0.1</v>
      </c>
      <c r="M689" s="71" t="s">
        <v>4247</v>
      </c>
      <c r="N689" s="72">
        <f t="shared" si="20"/>
        <v>2.5649999999999999</v>
      </c>
      <c r="O689" s="67">
        <v>2565</v>
      </c>
      <c r="P689" s="68">
        <f t="shared" si="18"/>
        <v>0.25650000000000001</v>
      </c>
      <c r="Q689" s="69" t="s">
        <v>4199</v>
      </c>
      <c r="S689" s="62" t="s">
        <v>4592</v>
      </c>
    </row>
    <row r="690" spans="1:19">
      <c r="A690" s="85"/>
      <c r="B690" s="62" t="s">
        <v>4602</v>
      </c>
      <c r="C690" s="62" t="s">
        <v>4603</v>
      </c>
      <c r="D690" s="71" t="s">
        <v>316</v>
      </c>
      <c r="E690" s="62" t="s">
        <v>4595</v>
      </c>
      <c r="F690" s="62" t="s">
        <v>330</v>
      </c>
      <c r="G690" s="62" t="s">
        <v>4602</v>
      </c>
      <c r="H690" s="64" t="s">
        <v>4100</v>
      </c>
      <c r="I690" s="64" t="s">
        <v>4100</v>
      </c>
      <c r="J690" s="100" t="s">
        <v>4100</v>
      </c>
      <c r="K690" s="100" t="s">
        <v>4100</v>
      </c>
      <c r="L690" s="65">
        <v>0.1</v>
      </c>
      <c r="M690" s="71" t="s">
        <v>4247</v>
      </c>
      <c r="N690" s="72">
        <f t="shared" si="20"/>
        <v>2.97</v>
      </c>
      <c r="O690" s="67">
        <v>2970</v>
      </c>
      <c r="P690" s="68">
        <f t="shared" si="18"/>
        <v>0.29700000000000004</v>
      </c>
      <c r="Q690" s="69" t="s">
        <v>4199</v>
      </c>
      <c r="S690" s="62" t="s">
        <v>4592</v>
      </c>
    </row>
    <row r="691" spans="1:19">
      <c r="A691" s="85"/>
      <c r="B691" s="62" t="s">
        <v>4604</v>
      </c>
      <c r="C691" s="62" t="s">
        <v>1014</v>
      </c>
      <c r="D691" s="71" t="s">
        <v>316</v>
      </c>
      <c r="E691" s="62" t="s">
        <v>4605</v>
      </c>
      <c r="F691" s="62" t="s">
        <v>330</v>
      </c>
      <c r="G691" s="62" t="s">
        <v>4083</v>
      </c>
      <c r="H691" s="64" t="s">
        <v>4100</v>
      </c>
      <c r="I691" s="64" t="s">
        <v>4100</v>
      </c>
      <c r="J691" s="100" t="s">
        <v>4100</v>
      </c>
      <c r="K691" s="100" t="s">
        <v>4100</v>
      </c>
      <c r="L691" s="65">
        <v>0.1</v>
      </c>
      <c r="M691" s="71" t="s">
        <v>4247</v>
      </c>
      <c r="N691" s="72">
        <f t="shared" si="20"/>
        <v>2.95</v>
      </c>
      <c r="O691" s="67">
        <v>2950</v>
      </c>
      <c r="P691" s="68">
        <f t="shared" si="18"/>
        <v>0.29500000000000004</v>
      </c>
      <c r="Q691" s="69" t="s">
        <v>4199</v>
      </c>
      <c r="S691" s="62" t="s">
        <v>4592</v>
      </c>
    </row>
    <row r="692" spans="1:19">
      <c r="A692" s="85"/>
      <c r="B692" s="62" t="s">
        <v>4606</v>
      </c>
      <c r="C692" s="62" t="s">
        <v>4607</v>
      </c>
      <c r="D692" s="71" t="s">
        <v>316</v>
      </c>
      <c r="E692" s="62" t="s">
        <v>4593</v>
      </c>
      <c r="F692" s="62" t="s">
        <v>330</v>
      </c>
      <c r="G692" s="62" t="s">
        <v>4608</v>
      </c>
      <c r="H692" s="64" t="s">
        <v>4100</v>
      </c>
      <c r="I692" s="64" t="s">
        <v>4100</v>
      </c>
      <c r="J692" s="100" t="s">
        <v>4100</v>
      </c>
      <c r="K692" s="100" t="s">
        <v>4100</v>
      </c>
      <c r="L692" s="65">
        <v>0.1</v>
      </c>
      <c r="M692" s="71" t="s">
        <v>4247</v>
      </c>
      <c r="N692" s="72">
        <f t="shared" si="20"/>
        <v>1.56</v>
      </c>
      <c r="O692" s="67">
        <v>1560</v>
      </c>
      <c r="P692" s="68">
        <f t="shared" si="18"/>
        <v>0.15600000000000003</v>
      </c>
      <c r="Q692" s="69" t="s">
        <v>4199</v>
      </c>
      <c r="S692" s="62" t="s">
        <v>4592</v>
      </c>
    </row>
    <row r="693" spans="1:19">
      <c r="A693" s="85"/>
      <c r="B693" s="62" t="s">
        <v>4609</v>
      </c>
      <c r="C693" s="62" t="s">
        <v>4012</v>
      </c>
      <c r="D693" s="71" t="s">
        <v>316</v>
      </c>
      <c r="E693" s="62" t="s">
        <v>4593</v>
      </c>
      <c r="F693" s="62" t="s">
        <v>330</v>
      </c>
      <c r="G693" s="62" t="s">
        <v>4610</v>
      </c>
      <c r="H693" s="64" t="s">
        <v>4100</v>
      </c>
      <c r="I693" s="64" t="s">
        <v>4100</v>
      </c>
      <c r="J693" s="100" t="s">
        <v>4100</v>
      </c>
      <c r="K693" s="100" t="s">
        <v>4100</v>
      </c>
      <c r="L693" s="65">
        <v>0.1</v>
      </c>
      <c r="M693" s="71" t="s">
        <v>4247</v>
      </c>
      <c r="N693" s="72">
        <f t="shared" si="20"/>
        <v>2.25</v>
      </c>
      <c r="O693" s="67">
        <v>2250</v>
      </c>
      <c r="P693" s="68">
        <f t="shared" si="18"/>
        <v>0.22500000000000001</v>
      </c>
      <c r="Q693" s="69" t="s">
        <v>4199</v>
      </c>
      <c r="S693" s="62" t="s">
        <v>4592</v>
      </c>
    </row>
    <row r="694" spans="1:19">
      <c r="A694" s="85"/>
      <c r="B694" s="62" t="s">
        <v>4611</v>
      </c>
      <c r="C694" s="62" t="s">
        <v>1186</v>
      </c>
      <c r="D694" s="71" t="s">
        <v>316</v>
      </c>
      <c r="E694" s="62" t="s">
        <v>4595</v>
      </c>
      <c r="F694" s="62" t="s">
        <v>330</v>
      </c>
      <c r="G694" s="62" t="s">
        <v>4594</v>
      </c>
      <c r="H694" s="64" t="s">
        <v>4100</v>
      </c>
      <c r="I694" s="64" t="s">
        <v>4100</v>
      </c>
      <c r="J694" s="100" t="s">
        <v>4100</v>
      </c>
      <c r="K694" s="100" t="s">
        <v>4100</v>
      </c>
      <c r="L694" s="65">
        <v>0.1</v>
      </c>
      <c r="M694" s="71" t="s">
        <v>4247</v>
      </c>
      <c r="N694" s="72">
        <f t="shared" si="20"/>
        <v>0.3</v>
      </c>
      <c r="O694" s="67">
        <v>300</v>
      </c>
      <c r="P694" s="68">
        <f t="shared" si="18"/>
        <v>0.03</v>
      </c>
      <c r="Q694" s="69" t="s">
        <v>4199</v>
      </c>
      <c r="S694" s="62" t="s">
        <v>4592</v>
      </c>
    </row>
    <row r="695" spans="1:19">
      <c r="A695" s="85"/>
      <c r="B695" s="62" t="s">
        <v>4612</v>
      </c>
      <c r="C695" s="62" t="s">
        <v>4009</v>
      </c>
      <c r="D695" s="71" t="s">
        <v>316</v>
      </c>
      <c r="E695" s="62" t="s">
        <v>4595</v>
      </c>
      <c r="F695" s="62" t="s">
        <v>330</v>
      </c>
      <c r="G695" s="62" t="s">
        <v>4613</v>
      </c>
      <c r="H695" s="64" t="s">
        <v>4100</v>
      </c>
      <c r="I695" s="64" t="s">
        <v>4100</v>
      </c>
      <c r="J695" s="100" t="s">
        <v>4100</v>
      </c>
      <c r="K695" s="100" t="s">
        <v>4100</v>
      </c>
      <c r="L695" s="65">
        <v>0.1</v>
      </c>
      <c r="M695" s="71" t="s">
        <v>4247</v>
      </c>
      <c r="N695" s="72">
        <f t="shared" si="20"/>
        <v>3</v>
      </c>
      <c r="O695" s="67">
        <v>3000</v>
      </c>
      <c r="P695" s="68">
        <f t="shared" si="18"/>
        <v>0.30000000000000004</v>
      </c>
      <c r="Q695" s="69" t="s">
        <v>4199</v>
      </c>
      <c r="S695" s="62" t="s">
        <v>4592</v>
      </c>
    </row>
    <row r="696" spans="1:19">
      <c r="A696" s="85"/>
      <c r="B696" s="62" t="s">
        <v>4614</v>
      </c>
      <c r="C696" s="62" t="s">
        <v>4012</v>
      </c>
      <c r="D696" s="71" t="s">
        <v>316</v>
      </c>
      <c r="E696" s="62" t="s">
        <v>4593</v>
      </c>
      <c r="F696" s="62" t="s">
        <v>330</v>
      </c>
      <c r="G696" s="62" t="s">
        <v>4615</v>
      </c>
      <c r="H696" s="64" t="s">
        <v>4100</v>
      </c>
      <c r="I696" s="64" t="s">
        <v>4100</v>
      </c>
      <c r="J696" s="100" t="s">
        <v>4100</v>
      </c>
      <c r="K696" s="100" t="s">
        <v>4100</v>
      </c>
      <c r="L696" s="65">
        <v>0.1</v>
      </c>
      <c r="M696" s="71" t="s">
        <v>4247</v>
      </c>
      <c r="N696" s="72">
        <f t="shared" si="20"/>
        <v>0.97799999999999998</v>
      </c>
      <c r="O696" s="67">
        <v>978</v>
      </c>
      <c r="P696" s="68">
        <f t="shared" si="18"/>
        <v>9.7799999999999998E-2</v>
      </c>
      <c r="Q696" s="69" t="s">
        <v>4199</v>
      </c>
      <c r="S696" s="62" t="s">
        <v>4592</v>
      </c>
    </row>
    <row r="697" spans="1:19">
      <c r="A697" s="85"/>
      <c r="B697" s="62" t="s">
        <v>4616</v>
      </c>
      <c r="C697" s="62" t="s">
        <v>4617</v>
      </c>
      <c r="D697" s="71" t="s">
        <v>316</v>
      </c>
      <c r="E697" s="62" t="s">
        <v>4593</v>
      </c>
      <c r="F697" s="62" t="s">
        <v>330</v>
      </c>
      <c r="G697" s="62" t="s">
        <v>4618</v>
      </c>
      <c r="H697" s="64" t="s">
        <v>4100</v>
      </c>
      <c r="I697" s="64" t="s">
        <v>4100</v>
      </c>
      <c r="J697" s="100" t="s">
        <v>4100</v>
      </c>
      <c r="K697" s="100" t="s">
        <v>4100</v>
      </c>
      <c r="L697" s="65">
        <v>0.1</v>
      </c>
      <c r="M697" s="71" t="s">
        <v>4247</v>
      </c>
      <c r="N697" s="72">
        <f t="shared" si="20"/>
        <v>0.875</v>
      </c>
      <c r="O697" s="67">
        <v>875</v>
      </c>
      <c r="P697" s="68">
        <f t="shared" si="18"/>
        <v>8.7500000000000008E-2</v>
      </c>
      <c r="Q697" s="69" t="s">
        <v>4199</v>
      </c>
      <c r="S697" s="62" t="s">
        <v>4592</v>
      </c>
    </row>
    <row r="698" spans="1:19">
      <c r="A698" s="85"/>
      <c r="B698" s="62" t="s">
        <v>4619</v>
      </c>
      <c r="C698" s="62" t="s">
        <v>4012</v>
      </c>
      <c r="D698" s="71" t="s">
        <v>316</v>
      </c>
      <c r="E698" s="62" t="s">
        <v>4593</v>
      </c>
      <c r="F698" s="62" t="s">
        <v>330</v>
      </c>
      <c r="G698" s="62" t="s">
        <v>4620</v>
      </c>
      <c r="H698" s="64" t="s">
        <v>4100</v>
      </c>
      <c r="I698" s="64" t="s">
        <v>4100</v>
      </c>
      <c r="J698" s="100" t="s">
        <v>4100</v>
      </c>
      <c r="K698" s="100" t="s">
        <v>4100</v>
      </c>
      <c r="L698" s="65">
        <v>0.1</v>
      </c>
      <c r="M698" s="71" t="s">
        <v>4247</v>
      </c>
      <c r="N698" s="72">
        <f t="shared" si="20"/>
        <v>1.4</v>
      </c>
      <c r="O698" s="67">
        <v>1400</v>
      </c>
      <c r="P698" s="68">
        <f t="shared" si="18"/>
        <v>0.13999999999999999</v>
      </c>
      <c r="Q698" s="69" t="s">
        <v>4199</v>
      </c>
      <c r="S698" s="62" t="s">
        <v>4592</v>
      </c>
    </row>
    <row r="699" spans="1:19">
      <c r="A699" s="85"/>
      <c r="B699" s="62" t="s">
        <v>4621</v>
      </c>
      <c r="C699" s="62" t="s">
        <v>4622</v>
      </c>
      <c r="D699" s="71" t="s">
        <v>316</v>
      </c>
      <c r="E699" s="62" t="s">
        <v>4593</v>
      </c>
      <c r="F699" s="62" t="s">
        <v>330</v>
      </c>
      <c r="G699" s="62" t="s">
        <v>4623</v>
      </c>
      <c r="H699" s="64" t="s">
        <v>4100</v>
      </c>
      <c r="I699" s="64" t="s">
        <v>4100</v>
      </c>
      <c r="J699" s="100" t="s">
        <v>4100</v>
      </c>
      <c r="K699" s="100" t="s">
        <v>4100</v>
      </c>
      <c r="L699" s="65">
        <v>0.1</v>
      </c>
      <c r="M699" s="71" t="s">
        <v>4247</v>
      </c>
      <c r="N699" s="72">
        <f t="shared" si="20"/>
        <v>2.99</v>
      </c>
      <c r="O699" s="67">
        <v>2990</v>
      </c>
      <c r="P699" s="68">
        <f t="shared" si="18"/>
        <v>0.29900000000000004</v>
      </c>
      <c r="Q699" s="69" t="s">
        <v>4199</v>
      </c>
      <c r="S699" s="62" t="s">
        <v>4592</v>
      </c>
    </row>
    <row r="700" spans="1:19">
      <c r="A700" s="85"/>
      <c r="B700" s="62" t="s">
        <v>4624</v>
      </c>
      <c r="C700" s="62" t="s">
        <v>4622</v>
      </c>
      <c r="D700" s="71" t="s">
        <v>316</v>
      </c>
      <c r="E700" s="62" t="s">
        <v>4593</v>
      </c>
      <c r="F700" s="62" t="s">
        <v>330</v>
      </c>
      <c r="G700" s="62" t="s">
        <v>4625</v>
      </c>
      <c r="H700" s="64" t="s">
        <v>4100</v>
      </c>
      <c r="I700" s="64" t="s">
        <v>4100</v>
      </c>
      <c r="J700" s="100" t="s">
        <v>4100</v>
      </c>
      <c r="K700" s="100" t="s">
        <v>4100</v>
      </c>
      <c r="L700" s="65">
        <v>0.1</v>
      </c>
      <c r="M700" s="71" t="s">
        <v>4247</v>
      </c>
      <c r="N700" s="72">
        <f t="shared" si="20"/>
        <v>1.98</v>
      </c>
      <c r="O700" s="67">
        <v>1980</v>
      </c>
      <c r="P700" s="68">
        <f t="shared" si="18"/>
        <v>0.19800000000000001</v>
      </c>
      <c r="Q700" s="69" t="s">
        <v>4199</v>
      </c>
      <c r="S700" s="62" t="s">
        <v>4592</v>
      </c>
    </row>
    <row r="701" spans="1:19">
      <c r="A701" s="85"/>
      <c r="B701" s="62" t="s">
        <v>4626</v>
      </c>
      <c r="C701" s="62" t="s">
        <v>4617</v>
      </c>
      <c r="D701" s="71" t="s">
        <v>316</v>
      </c>
      <c r="E701" s="62" t="s">
        <v>4593</v>
      </c>
      <c r="F701" s="62" t="s">
        <v>330</v>
      </c>
      <c r="G701" s="62" t="s">
        <v>4627</v>
      </c>
      <c r="H701" s="64" t="s">
        <v>4100</v>
      </c>
      <c r="I701" s="64" t="s">
        <v>4100</v>
      </c>
      <c r="J701" s="100" t="s">
        <v>4100</v>
      </c>
      <c r="K701" s="100" t="s">
        <v>4100</v>
      </c>
      <c r="L701" s="65">
        <v>0.1</v>
      </c>
      <c r="M701" s="71" t="s">
        <v>4247</v>
      </c>
      <c r="N701" s="72">
        <f t="shared" si="20"/>
        <v>0.99990000000000001</v>
      </c>
      <c r="O701" s="67">
        <v>999.9</v>
      </c>
      <c r="P701" s="68">
        <f t="shared" si="18"/>
        <v>9.9990000000000009E-2</v>
      </c>
      <c r="Q701" s="69" t="s">
        <v>4199</v>
      </c>
      <c r="S701" s="62" t="s">
        <v>4592</v>
      </c>
    </row>
    <row r="702" spans="1:19">
      <c r="A702" s="85"/>
      <c r="B702" s="62" t="s">
        <v>4628</v>
      </c>
      <c r="C702" s="62" t="s">
        <v>4617</v>
      </c>
      <c r="D702" s="71" t="s">
        <v>316</v>
      </c>
      <c r="E702" s="62" t="s">
        <v>4593</v>
      </c>
      <c r="F702" s="62" t="s">
        <v>330</v>
      </c>
      <c r="G702" s="62" t="s">
        <v>4629</v>
      </c>
      <c r="H702" s="64" t="s">
        <v>4100</v>
      </c>
      <c r="I702" s="64" t="s">
        <v>4100</v>
      </c>
      <c r="J702" s="100" t="s">
        <v>4100</v>
      </c>
      <c r="K702" s="100" t="s">
        <v>4100</v>
      </c>
      <c r="L702" s="65">
        <v>0.1</v>
      </c>
      <c r="M702" s="71" t="s">
        <v>4247</v>
      </c>
      <c r="N702" s="72">
        <f t="shared" si="20"/>
        <v>2.25</v>
      </c>
      <c r="O702" s="67">
        <v>2250</v>
      </c>
      <c r="P702" s="68">
        <f t="shared" si="18"/>
        <v>0.22500000000000001</v>
      </c>
      <c r="Q702" s="69" t="s">
        <v>4199</v>
      </c>
      <c r="S702" s="62" t="s">
        <v>4592</v>
      </c>
    </row>
    <row r="703" spans="1:19">
      <c r="A703" s="85"/>
      <c r="B703" s="62" t="s">
        <v>4630</v>
      </c>
      <c r="C703" s="62" t="s">
        <v>4631</v>
      </c>
      <c r="D703" s="71" t="s">
        <v>316</v>
      </c>
      <c r="E703" s="62" t="s">
        <v>4595</v>
      </c>
      <c r="F703" s="62" t="s">
        <v>330</v>
      </c>
      <c r="G703" s="62" t="s">
        <v>4632</v>
      </c>
      <c r="H703" s="64" t="s">
        <v>4100</v>
      </c>
      <c r="I703" s="64" t="s">
        <v>4100</v>
      </c>
      <c r="J703" s="100" t="s">
        <v>4100</v>
      </c>
      <c r="K703" s="100" t="s">
        <v>4100</v>
      </c>
      <c r="L703" s="65">
        <v>0.1</v>
      </c>
      <c r="M703" s="71" t="s">
        <v>4247</v>
      </c>
      <c r="N703" s="72">
        <f t="shared" si="20"/>
        <v>2</v>
      </c>
      <c r="O703" s="67">
        <v>2000</v>
      </c>
      <c r="P703" s="68">
        <f t="shared" si="18"/>
        <v>0.2</v>
      </c>
      <c r="Q703" s="69" t="s">
        <v>4199</v>
      </c>
      <c r="S703" s="62" t="s">
        <v>4592</v>
      </c>
    </row>
    <row r="704" spans="1:19">
      <c r="A704" s="85"/>
      <c r="B704" s="62" t="s">
        <v>4633</v>
      </c>
      <c r="C704" s="62" t="s">
        <v>4634</v>
      </c>
      <c r="D704" s="71" t="s">
        <v>316</v>
      </c>
      <c r="E704" s="62" t="s">
        <v>4593</v>
      </c>
      <c r="F704" s="62" t="s">
        <v>330</v>
      </c>
      <c r="G704" s="62" t="s">
        <v>4618</v>
      </c>
      <c r="H704" s="64" t="s">
        <v>4100</v>
      </c>
      <c r="I704" s="64" t="s">
        <v>4100</v>
      </c>
      <c r="J704" s="100" t="s">
        <v>4100</v>
      </c>
      <c r="K704" s="100" t="s">
        <v>4100</v>
      </c>
      <c r="L704" s="65">
        <v>0.1</v>
      </c>
      <c r="M704" s="71" t="s">
        <v>4247</v>
      </c>
      <c r="N704" s="72">
        <f t="shared" si="20"/>
        <v>0.45</v>
      </c>
      <c r="O704" s="67">
        <v>450</v>
      </c>
      <c r="P704" s="68">
        <f t="shared" si="18"/>
        <v>4.5000000000000005E-2</v>
      </c>
      <c r="Q704" s="69" t="s">
        <v>4199</v>
      </c>
      <c r="S704" s="62" t="s">
        <v>4592</v>
      </c>
    </row>
    <row r="705" spans="1:19">
      <c r="A705" s="85"/>
      <c r="B705" s="62" t="s">
        <v>4635</v>
      </c>
      <c r="C705" s="62" t="s">
        <v>4636</v>
      </c>
      <c r="D705" s="71" t="s">
        <v>316</v>
      </c>
      <c r="E705" s="62" t="s">
        <v>4595</v>
      </c>
      <c r="F705" s="62" t="s">
        <v>330</v>
      </c>
      <c r="G705" s="62" t="s">
        <v>4637</v>
      </c>
      <c r="H705" s="64" t="s">
        <v>4100</v>
      </c>
      <c r="I705" s="64" t="s">
        <v>4100</v>
      </c>
      <c r="J705" s="100" t="s">
        <v>4100</v>
      </c>
      <c r="K705" s="100" t="s">
        <v>4100</v>
      </c>
      <c r="L705" s="65">
        <v>0.1</v>
      </c>
      <c r="M705" s="71" t="s">
        <v>4247</v>
      </c>
      <c r="N705" s="72">
        <f t="shared" si="20"/>
        <v>1.9</v>
      </c>
      <c r="O705" s="67">
        <v>1900</v>
      </c>
      <c r="P705" s="68">
        <f t="shared" ref="P705:P728" si="21">N705*L705</f>
        <v>0.19</v>
      </c>
      <c r="Q705" s="69" t="s">
        <v>4199</v>
      </c>
      <c r="S705" s="62" t="s">
        <v>4592</v>
      </c>
    </row>
    <row r="706" spans="1:19">
      <c r="A706" s="85"/>
      <c r="B706" s="62" t="s">
        <v>4638</v>
      </c>
      <c r="C706" s="62" t="s">
        <v>1820</v>
      </c>
      <c r="D706" s="71" t="s">
        <v>316</v>
      </c>
      <c r="E706" s="62" t="s">
        <v>4593</v>
      </c>
      <c r="F706" s="62" t="s">
        <v>330</v>
      </c>
      <c r="G706" s="62" t="s">
        <v>4639</v>
      </c>
      <c r="H706" s="64" t="s">
        <v>4100</v>
      </c>
      <c r="I706" s="64" t="s">
        <v>4100</v>
      </c>
      <c r="J706" s="100" t="s">
        <v>4100</v>
      </c>
      <c r="K706" s="100" t="s">
        <v>4100</v>
      </c>
      <c r="L706" s="65">
        <v>0.1</v>
      </c>
      <c r="M706" s="71" t="s">
        <v>4247</v>
      </c>
      <c r="N706" s="72">
        <f t="shared" si="20"/>
        <v>2.875</v>
      </c>
      <c r="O706" s="67">
        <v>2875</v>
      </c>
      <c r="P706" s="68">
        <f t="shared" si="21"/>
        <v>0.28750000000000003</v>
      </c>
      <c r="Q706" s="69" t="s">
        <v>4199</v>
      </c>
      <c r="S706" s="62" t="s">
        <v>4592</v>
      </c>
    </row>
    <row r="707" spans="1:19">
      <c r="A707" s="85"/>
      <c r="B707" s="62" t="s">
        <v>4640</v>
      </c>
      <c r="C707" s="62" t="s">
        <v>3007</v>
      </c>
      <c r="D707" s="71" t="s">
        <v>316</v>
      </c>
      <c r="E707" s="62" t="s">
        <v>4595</v>
      </c>
      <c r="F707" s="62" t="s">
        <v>330</v>
      </c>
      <c r="G707" s="62" t="s">
        <v>4641</v>
      </c>
      <c r="H707" s="64" t="s">
        <v>4100</v>
      </c>
      <c r="I707" s="64" t="s">
        <v>4100</v>
      </c>
      <c r="J707" s="100" t="s">
        <v>4100</v>
      </c>
      <c r="K707" s="100" t="s">
        <v>4100</v>
      </c>
      <c r="L707" s="65">
        <v>0.1</v>
      </c>
      <c r="M707" s="71" t="s">
        <v>4247</v>
      </c>
      <c r="N707" s="72">
        <f t="shared" si="20"/>
        <v>1.8</v>
      </c>
      <c r="O707" s="67">
        <v>1800</v>
      </c>
      <c r="P707" s="68">
        <f t="shared" si="21"/>
        <v>0.18000000000000002</v>
      </c>
      <c r="Q707" s="69" t="s">
        <v>4199</v>
      </c>
      <c r="S707" s="62" t="s">
        <v>4592</v>
      </c>
    </row>
    <row r="708" spans="1:19">
      <c r="A708" s="85"/>
      <c r="B708" s="62" t="s">
        <v>4642</v>
      </c>
      <c r="C708" s="62" t="s">
        <v>4012</v>
      </c>
      <c r="D708" s="71" t="s">
        <v>316</v>
      </c>
      <c r="E708" s="62" t="s">
        <v>4593</v>
      </c>
      <c r="F708" s="62" t="s">
        <v>330</v>
      </c>
      <c r="G708" s="62" t="s">
        <v>4643</v>
      </c>
      <c r="H708" s="64" t="s">
        <v>4100</v>
      </c>
      <c r="I708" s="64" t="s">
        <v>4100</v>
      </c>
      <c r="J708" s="100" t="s">
        <v>4100</v>
      </c>
      <c r="K708" s="100" t="s">
        <v>4100</v>
      </c>
      <c r="L708" s="65">
        <v>0.1</v>
      </c>
      <c r="M708" s="71" t="s">
        <v>4247</v>
      </c>
      <c r="N708" s="72">
        <f t="shared" si="20"/>
        <v>2.8</v>
      </c>
      <c r="O708" s="67">
        <v>2800</v>
      </c>
      <c r="P708" s="68">
        <f t="shared" si="21"/>
        <v>0.27999999999999997</v>
      </c>
      <c r="Q708" s="69" t="s">
        <v>4199</v>
      </c>
      <c r="S708" s="62" t="s">
        <v>4592</v>
      </c>
    </row>
    <row r="709" spans="1:19">
      <c r="A709" s="85"/>
      <c r="B709" s="62" t="s">
        <v>4644</v>
      </c>
      <c r="C709" s="62" t="s">
        <v>4645</v>
      </c>
      <c r="D709" s="71" t="s">
        <v>316</v>
      </c>
      <c r="E709" s="62" t="s">
        <v>4593</v>
      </c>
      <c r="F709" s="62" t="s">
        <v>330</v>
      </c>
      <c r="G709" s="62" t="s">
        <v>4646</v>
      </c>
      <c r="H709" s="64" t="s">
        <v>4100</v>
      </c>
      <c r="I709" s="64" t="s">
        <v>4100</v>
      </c>
      <c r="J709" s="100" t="s">
        <v>4100</v>
      </c>
      <c r="K709" s="100" t="s">
        <v>4100</v>
      </c>
      <c r="L709" s="65">
        <v>0.1</v>
      </c>
      <c r="M709" s="71" t="s">
        <v>4247</v>
      </c>
      <c r="N709" s="72">
        <f t="shared" si="20"/>
        <v>2.25</v>
      </c>
      <c r="O709" s="67">
        <v>2250</v>
      </c>
      <c r="P709" s="68">
        <f t="shared" si="21"/>
        <v>0.22500000000000001</v>
      </c>
      <c r="Q709" s="69" t="s">
        <v>4199</v>
      </c>
      <c r="S709" s="62" t="s">
        <v>4592</v>
      </c>
    </row>
    <row r="710" spans="1:19">
      <c r="A710" s="85"/>
      <c r="B710" s="62" t="s">
        <v>4647</v>
      </c>
      <c r="C710" s="62" t="s">
        <v>4648</v>
      </c>
      <c r="D710" s="71" t="s">
        <v>316</v>
      </c>
      <c r="E710" s="62" t="s">
        <v>4595</v>
      </c>
      <c r="F710" s="62" t="s">
        <v>330</v>
      </c>
      <c r="G710" s="62" t="s">
        <v>4649</v>
      </c>
      <c r="H710" s="64" t="s">
        <v>4100</v>
      </c>
      <c r="I710" s="64" t="s">
        <v>4100</v>
      </c>
      <c r="J710" s="100" t="s">
        <v>4100</v>
      </c>
      <c r="K710" s="100" t="s">
        <v>4100</v>
      </c>
      <c r="L710" s="65">
        <v>0.1</v>
      </c>
      <c r="M710" s="71" t="s">
        <v>4247</v>
      </c>
      <c r="N710" s="72">
        <f t="shared" si="20"/>
        <v>2.5</v>
      </c>
      <c r="O710" s="67">
        <v>2500</v>
      </c>
      <c r="P710" s="68">
        <f t="shared" si="21"/>
        <v>0.25</v>
      </c>
      <c r="Q710" s="69" t="s">
        <v>4199</v>
      </c>
      <c r="S710" s="62" t="s">
        <v>4592</v>
      </c>
    </row>
    <row r="711" spans="1:19">
      <c r="A711" s="85"/>
      <c r="B711" s="62" t="s">
        <v>4650</v>
      </c>
      <c r="C711" s="62" t="s">
        <v>4651</v>
      </c>
      <c r="D711" s="71" t="s">
        <v>316</v>
      </c>
      <c r="E711" s="62" t="s">
        <v>4593</v>
      </c>
      <c r="F711" s="62" t="s">
        <v>330</v>
      </c>
      <c r="G711" s="62" t="s">
        <v>4652</v>
      </c>
      <c r="H711" s="64" t="s">
        <v>4100</v>
      </c>
      <c r="I711" s="64" t="s">
        <v>4100</v>
      </c>
      <c r="J711" s="100" t="s">
        <v>4100</v>
      </c>
      <c r="K711" s="100" t="s">
        <v>4100</v>
      </c>
      <c r="L711" s="65">
        <v>0.1</v>
      </c>
      <c r="M711" s="71" t="s">
        <v>4247</v>
      </c>
      <c r="N711" s="72">
        <f t="shared" si="20"/>
        <v>2.875</v>
      </c>
      <c r="O711" s="67">
        <v>2875</v>
      </c>
      <c r="P711" s="68">
        <f t="shared" si="21"/>
        <v>0.28750000000000003</v>
      </c>
      <c r="Q711" s="69" t="s">
        <v>4199</v>
      </c>
      <c r="S711" s="62" t="s">
        <v>4592</v>
      </c>
    </row>
    <row r="712" spans="1:19">
      <c r="A712" s="85"/>
      <c r="B712" s="62" t="s">
        <v>4653</v>
      </c>
      <c r="C712" s="62" t="s">
        <v>1273</v>
      </c>
      <c r="D712" s="71" t="s">
        <v>316</v>
      </c>
      <c r="E712" s="62" t="s">
        <v>4593</v>
      </c>
      <c r="F712" s="62" t="s">
        <v>330</v>
      </c>
      <c r="G712" s="62" t="s">
        <v>4654</v>
      </c>
      <c r="H712" s="64" t="s">
        <v>4100</v>
      </c>
      <c r="I712" s="64" t="s">
        <v>4100</v>
      </c>
      <c r="J712" s="100" t="s">
        <v>4100</v>
      </c>
      <c r="K712" s="100" t="s">
        <v>4100</v>
      </c>
      <c r="L712" s="65">
        <v>0.1</v>
      </c>
      <c r="M712" s="71" t="s">
        <v>4247</v>
      </c>
      <c r="N712" s="72">
        <f t="shared" si="20"/>
        <v>1</v>
      </c>
      <c r="O712" s="67">
        <v>1000</v>
      </c>
      <c r="P712" s="68">
        <f t="shared" si="21"/>
        <v>0.1</v>
      </c>
      <c r="Q712" s="69" t="s">
        <v>4199</v>
      </c>
      <c r="S712" s="62" t="s">
        <v>4592</v>
      </c>
    </row>
    <row r="713" spans="1:19">
      <c r="A713" s="85"/>
      <c r="B713" s="62" t="s">
        <v>4655</v>
      </c>
      <c r="C713" s="62" t="s">
        <v>4656</v>
      </c>
      <c r="D713" s="71" t="s">
        <v>316</v>
      </c>
      <c r="E713" s="62" t="s">
        <v>4595</v>
      </c>
      <c r="F713" s="62" t="s">
        <v>330</v>
      </c>
      <c r="G713" s="62" t="s">
        <v>4641</v>
      </c>
      <c r="H713" s="64" t="s">
        <v>4100</v>
      </c>
      <c r="I713" s="64" t="s">
        <v>4100</v>
      </c>
      <c r="J713" s="100" t="s">
        <v>4100</v>
      </c>
      <c r="K713" s="100" t="s">
        <v>4100</v>
      </c>
      <c r="L713" s="65">
        <v>0.1</v>
      </c>
      <c r="M713" s="71" t="s">
        <v>4247</v>
      </c>
      <c r="N713" s="72">
        <f t="shared" si="20"/>
        <v>1.98</v>
      </c>
      <c r="O713" s="67">
        <v>1980</v>
      </c>
      <c r="P713" s="68">
        <f t="shared" si="21"/>
        <v>0.19800000000000001</v>
      </c>
      <c r="Q713" s="69" t="s">
        <v>4199</v>
      </c>
      <c r="S713" s="62" t="s">
        <v>4592</v>
      </c>
    </row>
    <row r="714" spans="1:19">
      <c r="A714" s="85"/>
      <c r="B714" s="62" t="s">
        <v>4657</v>
      </c>
      <c r="C714" s="62" t="s">
        <v>3714</v>
      </c>
      <c r="D714" s="71" t="s">
        <v>316</v>
      </c>
      <c r="E714" s="62" t="s">
        <v>4593</v>
      </c>
      <c r="F714" s="62" t="s">
        <v>330</v>
      </c>
      <c r="G714" s="62" t="s">
        <v>4618</v>
      </c>
      <c r="H714" s="64" t="s">
        <v>4100</v>
      </c>
      <c r="I714" s="64" t="s">
        <v>4100</v>
      </c>
      <c r="J714" s="100" t="s">
        <v>4100</v>
      </c>
      <c r="K714" s="100" t="s">
        <v>4100</v>
      </c>
      <c r="L714" s="65">
        <v>0.1</v>
      </c>
      <c r="M714" s="71" t="s">
        <v>4247</v>
      </c>
      <c r="N714" s="72">
        <f t="shared" si="20"/>
        <v>1.25</v>
      </c>
      <c r="O714" s="67">
        <v>1250</v>
      </c>
      <c r="P714" s="68">
        <f t="shared" si="21"/>
        <v>0.125</v>
      </c>
      <c r="Q714" s="69" t="s">
        <v>4199</v>
      </c>
      <c r="S714" s="62" t="s">
        <v>4592</v>
      </c>
    </row>
    <row r="715" spans="1:19">
      <c r="A715" s="85"/>
      <c r="B715" s="62" t="s">
        <v>4658</v>
      </c>
      <c r="C715" s="62" t="s">
        <v>4659</v>
      </c>
      <c r="D715" s="71" t="s">
        <v>316</v>
      </c>
      <c r="E715" s="62" t="s">
        <v>4595</v>
      </c>
      <c r="F715" s="62" t="s">
        <v>330</v>
      </c>
      <c r="G715" s="62" t="s">
        <v>4660</v>
      </c>
      <c r="H715" s="64" t="s">
        <v>4100</v>
      </c>
      <c r="I715" s="64" t="s">
        <v>4100</v>
      </c>
      <c r="J715" s="100" t="s">
        <v>4100</v>
      </c>
      <c r="K715" s="100" t="s">
        <v>4100</v>
      </c>
      <c r="L715" s="65">
        <v>0.1</v>
      </c>
      <c r="M715" s="71" t="s">
        <v>4247</v>
      </c>
      <c r="N715" s="72">
        <f t="shared" si="20"/>
        <v>2.5649999999999999</v>
      </c>
      <c r="O715" s="67">
        <v>2565</v>
      </c>
      <c r="P715" s="68">
        <f t="shared" si="21"/>
        <v>0.25650000000000001</v>
      </c>
      <c r="Q715" s="69" t="s">
        <v>4199</v>
      </c>
      <c r="S715" s="62" t="s">
        <v>4592</v>
      </c>
    </row>
    <row r="716" spans="1:19">
      <c r="A716" s="85"/>
      <c r="B716" s="62" t="s">
        <v>4661</v>
      </c>
      <c r="C716" s="62" t="s">
        <v>4645</v>
      </c>
      <c r="D716" s="71" t="s">
        <v>316</v>
      </c>
      <c r="E716" s="62" t="s">
        <v>4593</v>
      </c>
      <c r="F716" s="62" t="s">
        <v>330</v>
      </c>
      <c r="G716" s="62" t="s">
        <v>4662</v>
      </c>
      <c r="H716" s="64" t="s">
        <v>4100</v>
      </c>
      <c r="I716" s="64" t="s">
        <v>4100</v>
      </c>
      <c r="J716" s="100" t="s">
        <v>4100</v>
      </c>
      <c r="K716" s="100" t="s">
        <v>4100</v>
      </c>
      <c r="L716" s="65">
        <v>0.1</v>
      </c>
      <c r="M716" s="71" t="s">
        <v>4247</v>
      </c>
      <c r="N716" s="72">
        <f t="shared" si="20"/>
        <v>2.99</v>
      </c>
      <c r="O716" s="67">
        <v>2990</v>
      </c>
      <c r="P716" s="68">
        <f t="shared" si="21"/>
        <v>0.29900000000000004</v>
      </c>
      <c r="Q716" s="69" t="s">
        <v>4199</v>
      </c>
      <c r="S716" s="62" t="s">
        <v>4592</v>
      </c>
    </row>
    <row r="717" spans="1:19">
      <c r="A717" s="85"/>
      <c r="B717" s="62" t="s">
        <v>4663</v>
      </c>
      <c r="C717" s="62" t="s">
        <v>4664</v>
      </c>
      <c r="D717" s="71" t="s">
        <v>316</v>
      </c>
      <c r="E717" s="62" t="s">
        <v>4593</v>
      </c>
      <c r="F717" s="62" t="s">
        <v>330</v>
      </c>
      <c r="G717" s="62" t="s">
        <v>4665</v>
      </c>
      <c r="H717" s="64" t="s">
        <v>4100</v>
      </c>
      <c r="I717" s="64" t="s">
        <v>4100</v>
      </c>
      <c r="J717" s="100" t="s">
        <v>4100</v>
      </c>
      <c r="K717" s="100" t="s">
        <v>4100</v>
      </c>
      <c r="L717" s="65">
        <v>0.1</v>
      </c>
      <c r="M717" s="71" t="s">
        <v>4247</v>
      </c>
      <c r="N717" s="72">
        <f t="shared" si="20"/>
        <v>1.5</v>
      </c>
      <c r="O717" s="67">
        <v>1500</v>
      </c>
      <c r="P717" s="68">
        <f t="shared" si="21"/>
        <v>0.15000000000000002</v>
      </c>
      <c r="Q717" s="69" t="s">
        <v>4199</v>
      </c>
      <c r="S717" s="62" t="s">
        <v>4592</v>
      </c>
    </row>
    <row r="718" spans="1:19">
      <c r="A718" s="85"/>
      <c r="B718" s="62" t="s">
        <v>4666</v>
      </c>
      <c r="C718" s="62" t="s">
        <v>4664</v>
      </c>
      <c r="D718" s="71" t="s">
        <v>316</v>
      </c>
      <c r="E718" s="62" t="s">
        <v>4593</v>
      </c>
      <c r="F718" s="62" t="s">
        <v>330</v>
      </c>
      <c r="G718" s="62" t="s">
        <v>4667</v>
      </c>
      <c r="H718" s="64" t="s">
        <v>4100</v>
      </c>
      <c r="I718" s="64" t="s">
        <v>4100</v>
      </c>
      <c r="J718" s="100" t="s">
        <v>4100</v>
      </c>
      <c r="K718" s="100" t="s">
        <v>4100</v>
      </c>
      <c r="L718" s="65">
        <v>0.1</v>
      </c>
      <c r="M718" s="71" t="s">
        <v>4247</v>
      </c>
      <c r="N718" s="72">
        <f t="shared" si="20"/>
        <v>1</v>
      </c>
      <c r="O718" s="67">
        <v>1000</v>
      </c>
      <c r="P718" s="68">
        <f t="shared" si="21"/>
        <v>0.1</v>
      </c>
      <c r="Q718" s="69" t="s">
        <v>4199</v>
      </c>
      <c r="S718" s="62" t="s">
        <v>4592</v>
      </c>
    </row>
    <row r="719" spans="1:19">
      <c r="A719" s="85"/>
      <c r="B719" s="62" t="s">
        <v>4668</v>
      </c>
      <c r="C719" s="62" t="s">
        <v>4634</v>
      </c>
      <c r="D719" s="71" t="s">
        <v>316</v>
      </c>
      <c r="E719" s="62" t="s">
        <v>4593</v>
      </c>
      <c r="F719" s="62" t="s">
        <v>330</v>
      </c>
      <c r="G719" s="62" t="s">
        <v>4668</v>
      </c>
      <c r="H719" s="64" t="s">
        <v>4100</v>
      </c>
      <c r="I719" s="64" t="s">
        <v>4100</v>
      </c>
      <c r="J719" s="100" t="s">
        <v>4100</v>
      </c>
      <c r="K719" s="100" t="s">
        <v>4100</v>
      </c>
      <c r="L719" s="65">
        <v>0.1</v>
      </c>
      <c r="M719" s="71" t="s">
        <v>4247</v>
      </c>
      <c r="N719" s="72">
        <f t="shared" si="20"/>
        <v>2.125</v>
      </c>
      <c r="O719" s="67">
        <v>2125</v>
      </c>
      <c r="P719" s="68">
        <f t="shared" si="21"/>
        <v>0.21250000000000002</v>
      </c>
      <c r="Q719" s="69" t="s">
        <v>4199</v>
      </c>
      <c r="S719" s="62" t="s">
        <v>4592</v>
      </c>
    </row>
    <row r="720" spans="1:19">
      <c r="A720" s="85"/>
      <c r="B720" s="62" t="s">
        <v>4669</v>
      </c>
      <c r="C720" s="62" t="s">
        <v>4670</v>
      </c>
      <c r="D720" s="71" t="s">
        <v>316</v>
      </c>
      <c r="E720" s="62" t="s">
        <v>4593</v>
      </c>
      <c r="F720" s="62" t="s">
        <v>330</v>
      </c>
      <c r="G720" s="62" t="s">
        <v>4671</v>
      </c>
      <c r="H720" s="64" t="s">
        <v>4100</v>
      </c>
      <c r="I720" s="64" t="s">
        <v>4100</v>
      </c>
      <c r="J720" s="100" t="s">
        <v>4100</v>
      </c>
      <c r="K720" s="100" t="s">
        <v>4100</v>
      </c>
      <c r="L720" s="65">
        <v>0.1</v>
      </c>
      <c r="M720" s="71" t="s">
        <v>4247</v>
      </c>
      <c r="N720" s="72">
        <f t="shared" si="20"/>
        <v>1.5</v>
      </c>
      <c r="O720" s="67">
        <v>1500</v>
      </c>
      <c r="P720" s="68">
        <f t="shared" si="21"/>
        <v>0.15000000000000002</v>
      </c>
      <c r="Q720" s="69" t="s">
        <v>4199</v>
      </c>
      <c r="S720" s="62" t="s">
        <v>4592</v>
      </c>
    </row>
    <row r="721" spans="1:19">
      <c r="A721" s="85"/>
      <c r="B721" s="62" t="s">
        <v>4672</v>
      </c>
      <c r="C721" s="62" t="s">
        <v>4673</v>
      </c>
      <c r="D721" s="71" t="s">
        <v>316</v>
      </c>
      <c r="E721" s="62" t="s">
        <v>4595</v>
      </c>
      <c r="F721" s="62" t="s">
        <v>330</v>
      </c>
      <c r="G721" s="62" t="s">
        <v>4674</v>
      </c>
      <c r="H721" s="64" t="s">
        <v>4100</v>
      </c>
      <c r="I721" s="64" t="s">
        <v>4100</v>
      </c>
      <c r="J721" s="100" t="s">
        <v>4100</v>
      </c>
      <c r="K721" s="100" t="s">
        <v>4100</v>
      </c>
      <c r="L721" s="65">
        <v>0.1</v>
      </c>
      <c r="M721" s="71" t="s">
        <v>4247</v>
      </c>
      <c r="N721" s="72">
        <f t="shared" si="20"/>
        <v>2.5</v>
      </c>
      <c r="O721" s="67">
        <v>2500</v>
      </c>
      <c r="P721" s="68">
        <f t="shared" si="21"/>
        <v>0.25</v>
      </c>
      <c r="Q721" s="69" t="s">
        <v>4199</v>
      </c>
      <c r="S721" s="62" t="s">
        <v>4592</v>
      </c>
    </row>
    <row r="722" spans="1:19">
      <c r="A722" s="85"/>
      <c r="B722" s="62" t="s">
        <v>4675</v>
      </c>
      <c r="C722" s="62" t="s">
        <v>4607</v>
      </c>
      <c r="D722" s="71" t="s">
        <v>316</v>
      </c>
      <c r="E722" s="62" t="s">
        <v>4593</v>
      </c>
      <c r="F722" s="62" t="s">
        <v>330</v>
      </c>
      <c r="G722" s="62" t="s">
        <v>4676</v>
      </c>
      <c r="H722" s="64" t="s">
        <v>4100</v>
      </c>
      <c r="I722" s="64" t="s">
        <v>4100</v>
      </c>
      <c r="J722" s="100" t="s">
        <v>4100</v>
      </c>
      <c r="K722" s="100" t="s">
        <v>4100</v>
      </c>
      <c r="L722" s="65">
        <v>0.1</v>
      </c>
      <c r="M722" s="71" t="s">
        <v>4247</v>
      </c>
      <c r="N722" s="72">
        <f t="shared" si="20"/>
        <v>2.99</v>
      </c>
      <c r="O722" s="67">
        <v>2990</v>
      </c>
      <c r="P722" s="68">
        <f t="shared" si="21"/>
        <v>0.29900000000000004</v>
      </c>
      <c r="Q722" s="69" t="s">
        <v>4199</v>
      </c>
      <c r="S722" s="62" t="s">
        <v>4592</v>
      </c>
    </row>
    <row r="723" spans="1:19">
      <c r="A723" s="85"/>
      <c r="B723" s="62" t="s">
        <v>4677</v>
      </c>
      <c r="C723" s="62" t="s">
        <v>4607</v>
      </c>
      <c r="D723" s="71" t="s">
        <v>316</v>
      </c>
      <c r="E723" s="62" t="s">
        <v>4593</v>
      </c>
      <c r="F723" s="62" t="s">
        <v>330</v>
      </c>
      <c r="G723" s="62" t="s">
        <v>4678</v>
      </c>
      <c r="H723" s="64" t="s">
        <v>4100</v>
      </c>
      <c r="I723" s="64" t="s">
        <v>4100</v>
      </c>
      <c r="J723" s="100" t="s">
        <v>4100</v>
      </c>
      <c r="K723" s="100" t="s">
        <v>4100</v>
      </c>
      <c r="L723" s="65">
        <v>0.1</v>
      </c>
      <c r="M723" s="71" t="s">
        <v>4247</v>
      </c>
      <c r="N723" s="72">
        <f t="shared" si="20"/>
        <v>2.4</v>
      </c>
      <c r="O723" s="67">
        <v>2400</v>
      </c>
      <c r="P723" s="68">
        <f t="shared" si="21"/>
        <v>0.24</v>
      </c>
      <c r="Q723" s="69" t="s">
        <v>4199</v>
      </c>
      <c r="S723" s="62" t="s">
        <v>4592</v>
      </c>
    </row>
    <row r="724" spans="1:19">
      <c r="A724" s="85"/>
      <c r="B724" s="62" t="s">
        <v>4679</v>
      </c>
      <c r="C724" s="62" t="s">
        <v>4680</v>
      </c>
      <c r="D724" s="71" t="s">
        <v>316</v>
      </c>
      <c r="E724" s="62" t="s">
        <v>4593</v>
      </c>
      <c r="F724" s="62" t="s">
        <v>330</v>
      </c>
      <c r="G724" s="62" t="s">
        <v>4681</v>
      </c>
      <c r="H724" s="64" t="s">
        <v>4100</v>
      </c>
      <c r="I724" s="64" t="s">
        <v>4100</v>
      </c>
      <c r="J724" s="100" t="s">
        <v>4100</v>
      </c>
      <c r="K724" s="100" t="s">
        <v>4100</v>
      </c>
      <c r="L724" s="65">
        <v>0.1</v>
      </c>
      <c r="M724" s="71" t="s">
        <v>4247</v>
      </c>
      <c r="N724" s="72">
        <f t="shared" si="20"/>
        <v>1.35</v>
      </c>
      <c r="O724" s="67">
        <v>1350</v>
      </c>
      <c r="P724" s="68">
        <f t="shared" si="21"/>
        <v>0.13500000000000001</v>
      </c>
      <c r="Q724" s="69" t="s">
        <v>4199</v>
      </c>
      <c r="S724" s="62" t="s">
        <v>4592</v>
      </c>
    </row>
    <row r="725" spans="1:19">
      <c r="A725" s="85"/>
      <c r="B725" s="62" t="s">
        <v>4682</v>
      </c>
      <c r="C725" s="62" t="s">
        <v>4683</v>
      </c>
      <c r="D725" s="71" t="s">
        <v>316</v>
      </c>
      <c r="E725" s="62" t="s">
        <v>4595</v>
      </c>
      <c r="F725" s="62" t="s">
        <v>330</v>
      </c>
      <c r="G725" s="62" t="s">
        <v>4684</v>
      </c>
      <c r="H725" s="64" t="s">
        <v>4100</v>
      </c>
      <c r="I725" s="64" t="s">
        <v>4100</v>
      </c>
      <c r="J725" s="100" t="s">
        <v>4100</v>
      </c>
      <c r="K725" s="100" t="s">
        <v>4100</v>
      </c>
      <c r="L725" s="65">
        <v>0.1</v>
      </c>
      <c r="M725" s="71" t="s">
        <v>4247</v>
      </c>
      <c r="N725" s="72">
        <f t="shared" si="20"/>
        <v>2.97</v>
      </c>
      <c r="O725" s="67">
        <v>2970</v>
      </c>
      <c r="P725" s="68">
        <f t="shared" si="21"/>
        <v>0.29700000000000004</v>
      </c>
      <c r="Q725" s="69" t="s">
        <v>4199</v>
      </c>
      <c r="S725" s="62" t="s">
        <v>4592</v>
      </c>
    </row>
    <row r="726" spans="1:19">
      <c r="A726" s="85"/>
      <c r="B726" s="62" t="s">
        <v>4685</v>
      </c>
      <c r="C726" s="62" t="s">
        <v>2272</v>
      </c>
      <c r="D726" s="71" t="s">
        <v>316</v>
      </c>
      <c r="E726" s="62" t="s">
        <v>4595</v>
      </c>
      <c r="F726" s="62" t="s">
        <v>330</v>
      </c>
      <c r="G726" s="62" t="s">
        <v>4686</v>
      </c>
      <c r="H726" s="64" t="s">
        <v>4100</v>
      </c>
      <c r="I726" s="64" t="s">
        <v>4100</v>
      </c>
      <c r="J726" s="100" t="s">
        <v>4100</v>
      </c>
      <c r="K726" s="100" t="s">
        <v>4100</v>
      </c>
      <c r="L726" s="65">
        <v>0.1</v>
      </c>
      <c r="M726" s="71" t="s">
        <v>4247</v>
      </c>
      <c r="N726" s="72">
        <f t="shared" si="20"/>
        <v>2.97</v>
      </c>
      <c r="O726" s="67">
        <v>2970</v>
      </c>
      <c r="P726" s="68">
        <f t="shared" si="21"/>
        <v>0.29700000000000004</v>
      </c>
      <c r="Q726" s="69" t="s">
        <v>4199</v>
      </c>
      <c r="S726" s="62" t="s">
        <v>4592</v>
      </c>
    </row>
    <row r="727" spans="1:19">
      <c r="A727" s="62"/>
      <c r="B727" s="62" t="s">
        <v>4687</v>
      </c>
      <c r="C727" s="62" t="s">
        <v>4688</v>
      </c>
      <c r="D727" s="71" t="s">
        <v>316</v>
      </c>
      <c r="E727" s="62" t="s">
        <v>4593</v>
      </c>
      <c r="F727" s="62" t="s">
        <v>330</v>
      </c>
      <c r="G727" s="62" t="s">
        <v>4689</v>
      </c>
      <c r="H727" s="64" t="s">
        <v>4100</v>
      </c>
      <c r="I727" s="64" t="s">
        <v>4100</v>
      </c>
      <c r="J727" s="100" t="s">
        <v>4100</v>
      </c>
      <c r="K727" s="100" t="s">
        <v>4100</v>
      </c>
      <c r="L727" s="65">
        <v>0.1</v>
      </c>
      <c r="M727" s="71" t="s">
        <v>4247</v>
      </c>
      <c r="N727" s="72">
        <f t="shared" si="20"/>
        <v>2.25</v>
      </c>
      <c r="O727" s="67">
        <v>2250</v>
      </c>
      <c r="P727" s="68">
        <f t="shared" si="21"/>
        <v>0.22500000000000001</v>
      </c>
      <c r="Q727" s="69" t="s">
        <v>4199</v>
      </c>
      <c r="S727" s="62" t="s">
        <v>4592</v>
      </c>
    </row>
    <row r="728" spans="1:19">
      <c r="A728" s="62"/>
      <c r="B728" s="62" t="s">
        <v>4690</v>
      </c>
      <c r="C728" s="62" t="s">
        <v>4691</v>
      </c>
      <c r="D728" s="71" t="s">
        <v>316</v>
      </c>
      <c r="E728" s="62" t="s">
        <v>4593</v>
      </c>
      <c r="F728" s="62" t="s">
        <v>330</v>
      </c>
      <c r="G728" s="62" t="s">
        <v>4692</v>
      </c>
      <c r="H728" s="64" t="s">
        <v>4100</v>
      </c>
      <c r="I728" s="64" t="s">
        <v>4100</v>
      </c>
      <c r="J728" s="100" t="s">
        <v>4100</v>
      </c>
      <c r="K728" s="100" t="s">
        <v>4100</v>
      </c>
      <c r="L728" s="65">
        <v>0.1</v>
      </c>
      <c r="M728" s="71" t="s">
        <v>4247</v>
      </c>
      <c r="N728" s="72">
        <f t="shared" si="20"/>
        <v>0.95099999999999996</v>
      </c>
      <c r="O728" s="67">
        <v>951</v>
      </c>
      <c r="P728" s="68">
        <f t="shared" si="21"/>
        <v>9.5100000000000004E-2</v>
      </c>
      <c r="Q728" s="69" t="s">
        <v>4199</v>
      </c>
      <c r="S728" s="62" t="s">
        <v>4592</v>
      </c>
    </row>
    <row r="729" spans="1:19">
      <c r="D729" s="71"/>
    </row>
  </sheetData>
  <autoFilter ref="A1:S728" xr:uid="{5A6B197A-5001-4CF3-AF83-7F4EA84EBCAE}">
    <sortState xmlns:xlrd2="http://schemas.microsoft.com/office/spreadsheetml/2017/richdata2" ref="A2:S728">
      <sortCondition ref="D1:D728"/>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9B2FE-7587-4417-A687-10680DE4C7E2}">
  <sheetPr>
    <tabColor rgb="FF00B050"/>
  </sheetPr>
  <dimension ref="A1:AA88"/>
  <sheetViews>
    <sheetView zoomScale="84" zoomScaleNormal="84" workbookViewId="0">
      <pane xSplit="2" ySplit="4" topLeftCell="C5" activePane="bottomRight" state="frozen"/>
      <selection pane="topRight" activeCell="C1" sqref="C1"/>
      <selection pane="bottomLeft" activeCell="A5" sqref="A5"/>
      <selection pane="bottomRight" activeCell="B1" sqref="B1"/>
    </sheetView>
  </sheetViews>
  <sheetFormatPr defaultColWidth="9.109375" defaultRowHeight="13.2"/>
  <cols>
    <col min="1" max="1" width="3.88671875" style="2" bestFit="1" customWidth="1"/>
    <col min="2" max="2" width="7.109375" style="2" customWidth="1"/>
    <col min="3" max="16" width="12.109375" style="2" customWidth="1"/>
    <col min="17" max="19" width="13.109375" style="2" customWidth="1"/>
    <col min="20" max="21" width="12.109375" style="2" customWidth="1"/>
    <col min="22" max="22" width="20.5546875" style="2" customWidth="1"/>
    <col min="23" max="23" width="20.109375" style="2" customWidth="1"/>
    <col min="24" max="24" width="16" style="2" customWidth="1"/>
    <col min="25" max="25" width="14.33203125" style="2" customWidth="1"/>
    <col min="26" max="26" width="13" style="2" bestFit="1" customWidth="1"/>
    <col min="27" max="16384" width="9.109375" style="2"/>
  </cols>
  <sheetData>
    <row r="1" spans="2:27">
      <c r="B1" s="4" t="s">
        <v>2752</v>
      </c>
    </row>
    <row r="2" spans="2:27">
      <c r="B2" s="2" t="s">
        <v>4799</v>
      </c>
    </row>
    <row r="4" spans="2:27">
      <c r="B4" s="5" t="s">
        <v>280</v>
      </c>
      <c r="C4" s="6">
        <v>2006</v>
      </c>
      <c r="D4" s="6">
        <v>2007</v>
      </c>
      <c r="E4" s="6">
        <v>2008</v>
      </c>
      <c r="F4" s="6">
        <v>2009</v>
      </c>
      <c r="G4" s="6">
        <v>2010</v>
      </c>
      <c r="H4" s="6">
        <v>2011</v>
      </c>
      <c r="I4" s="6">
        <v>2012</v>
      </c>
      <c r="J4" s="6">
        <v>2013</v>
      </c>
      <c r="K4" s="6">
        <v>2014</v>
      </c>
      <c r="L4" s="6">
        <v>2015</v>
      </c>
      <c r="M4" s="6">
        <v>2016</v>
      </c>
      <c r="N4" s="6">
        <v>2017</v>
      </c>
      <c r="O4" s="6">
        <v>2018</v>
      </c>
      <c r="P4" s="6">
        <v>2019</v>
      </c>
      <c r="Q4" s="6">
        <v>2020</v>
      </c>
      <c r="R4" s="6">
        <v>2021</v>
      </c>
      <c r="S4" s="6">
        <v>2022</v>
      </c>
      <c r="T4" s="6">
        <v>2023</v>
      </c>
      <c r="U4" s="6">
        <v>2024</v>
      </c>
      <c r="V4" s="6" t="s">
        <v>4784</v>
      </c>
      <c r="W4" s="6" t="s">
        <v>2753</v>
      </c>
      <c r="X4" s="5" t="s">
        <v>4785</v>
      </c>
      <c r="Y4" s="4"/>
      <c r="Z4" s="7"/>
      <c r="AA4" s="7"/>
    </row>
    <row r="5" spans="2:27" ht="14.4">
      <c r="B5" s="8" t="s">
        <v>282</v>
      </c>
      <c r="C5" s="9">
        <f>SUMIFS('Project List'!$G:$G,'Project List'!$C:$C,$B5,'Project List'!$I:$I,C$4)</f>
        <v>0</v>
      </c>
      <c r="D5" s="9">
        <f>SUMIFS('Project List'!$G:$G,'Project List'!$C:$C,$B5,'Project List'!$I:$I,D$4)</f>
        <v>0</v>
      </c>
      <c r="E5" s="9">
        <f>SUMIFS('Project List'!$G:$G,'Project List'!$C:$C,$B5,'Project List'!$I:$I,E$4)</f>
        <v>0</v>
      </c>
      <c r="F5" s="9">
        <f>SUMIFS('Project List'!$G:$G,'Project List'!$C:$C,$B5,'Project List'!$I:$I,F$4)</f>
        <v>0</v>
      </c>
      <c r="G5" s="9">
        <f>SUMIFS('Project List'!$G:$G,'Project List'!$C:$C,$B5,'Project List'!$I:$I,G$4)</f>
        <v>0</v>
      </c>
      <c r="H5" s="9">
        <f>SUMIFS('Project List'!$G:$G,'Project List'!$C:$C,$B5,'Project List'!$I:$I,H$4)</f>
        <v>0</v>
      </c>
      <c r="I5" s="9">
        <f>SUMIFS('Project List'!$G:$G,'Project List'!$C:$C,$B5,'Project List'!$I:$I,I$4)</f>
        <v>0</v>
      </c>
      <c r="J5" s="9">
        <f>SUMIFS('Project List'!$G:$G,'Project List'!$C:$C,$B5,'Project List'!$I:$I,J$4)</f>
        <v>0</v>
      </c>
      <c r="K5" s="9">
        <f>SUMIFS('Project List'!$G:$G,'Project List'!$C:$C,$B5,'Project List'!$I:$I,K$4)</f>
        <v>0</v>
      </c>
      <c r="L5" s="9">
        <f>SUMIFS('Project List'!$G:$G,'Project List'!$C:$C,$B5,'Project List'!$I:$I,L$4)</f>
        <v>0</v>
      </c>
      <c r="M5" s="9">
        <f>SUMIFS('Project List'!$G:$G,'Project List'!$C:$C,$B5,'Project List'!$I:$I,M$4)</f>
        <v>0</v>
      </c>
      <c r="N5" s="9">
        <f>SUMIFS('Project List'!$G:$G,'Project List'!$C:$C,$B5,'Project List'!$I:$I,N$4)</f>
        <v>0</v>
      </c>
      <c r="O5" s="9">
        <f>SUMIFS('Project List'!$G:$G,'Project List'!$C:$C,$B5,'Project List'!$I:$I,O$4)</f>
        <v>0</v>
      </c>
      <c r="P5" s="9">
        <f>SUMIFS('Project List'!$G:$G,'Project List'!$C:$C,$B5,'Project List'!$I:$I,P$4)</f>
        <v>0</v>
      </c>
      <c r="Q5" s="9">
        <f>SUMIFS('Project List'!$G:$G,'Project List'!$C:$C,$B5,'Project List'!$I:$I,Q$4)</f>
        <v>0</v>
      </c>
      <c r="R5" s="9">
        <f>SUMIFS('Project List'!$G:$G,'Project List'!$C:$C,$B5,'Project List'!$I:$I,R$4)</f>
        <v>0</v>
      </c>
      <c r="S5" s="9">
        <f>SUMIFS('Project List'!$G:$G,'Project List'!$C:$C,$B5,'Project List'!$I:$I,S$4)</f>
        <v>0</v>
      </c>
      <c r="T5" s="9">
        <f>SUMIFS('Project List'!$G:$G,'Project List'!$C:$C,$B5,'Project List'!$I:$I,T$4)</f>
        <v>0</v>
      </c>
      <c r="U5" s="10">
        <f>SUMIFS('Project List'!$G:$G,'Project List'!$C:$C,'State Summary'!$B5)-SUM('State Summary'!$C5:$T5)</f>
        <v>0</v>
      </c>
      <c r="V5" s="16">
        <f>SUM(C5:T5)</f>
        <v>0</v>
      </c>
      <c r="W5" s="9">
        <f t="shared" ref="W5:W36" si="0">SUM(C5:U5)</f>
        <v>0</v>
      </c>
      <c r="X5" s="11">
        <f>RANK(V5,V$5:V$55)</f>
        <v>45</v>
      </c>
      <c r="Z5" s="12"/>
      <c r="AA5" s="12"/>
    </row>
    <row r="6" spans="2:27" ht="14.4">
      <c r="B6" s="8" t="s">
        <v>281</v>
      </c>
      <c r="C6" s="9">
        <f>SUMIFS('Project List'!$G:$G,'Project List'!$C:$C,$B6,'Project List'!$I:$I,C$4)</f>
        <v>0</v>
      </c>
      <c r="D6" s="9">
        <f>SUMIFS('Project List'!$G:$G,'Project List'!$C:$C,$B6,'Project List'!$I:$I,D$4)</f>
        <v>0</v>
      </c>
      <c r="E6" s="9">
        <f>SUMIFS('Project List'!$G:$G,'Project List'!$C:$C,$B6,'Project List'!$I:$I,E$4)</f>
        <v>0</v>
      </c>
      <c r="F6" s="9">
        <f>SUMIFS('Project List'!$G:$G,'Project List'!$C:$C,$B6,'Project List'!$I:$I,F$4)</f>
        <v>0</v>
      </c>
      <c r="G6" s="9">
        <f>SUMIFS('Project List'!$G:$G,'Project List'!$C:$C,$B6,'Project List'!$I:$I,G$4)</f>
        <v>0</v>
      </c>
      <c r="H6" s="9">
        <f>SUMIFS('Project List'!$G:$G,'Project List'!$C:$C,$B6,'Project List'!$I:$I,H$4)</f>
        <v>0</v>
      </c>
      <c r="I6" s="9">
        <f>SUMIFS('Project List'!$G:$G,'Project List'!$C:$C,$B6,'Project List'!$I:$I,I$4)</f>
        <v>0</v>
      </c>
      <c r="J6" s="9">
        <f>SUMIFS('Project List'!$G:$G,'Project List'!$C:$C,$B6,'Project List'!$I:$I,J$4)</f>
        <v>0</v>
      </c>
      <c r="K6" s="9">
        <f>SUMIFS('Project List'!$G:$G,'Project List'!$C:$C,$B6,'Project List'!$I:$I,K$4)</f>
        <v>0</v>
      </c>
      <c r="L6" s="9">
        <f>SUMIFS('Project List'!$G:$G,'Project List'!$C:$C,$B6,'Project List'!$I:$I,L$4)</f>
        <v>0</v>
      </c>
      <c r="M6" s="9">
        <f>SUMIFS('Project List'!$G:$G,'Project List'!$C:$C,$B6,'Project List'!$I:$I,M$4)</f>
        <v>0</v>
      </c>
      <c r="N6" s="9">
        <f>SUMIFS('Project List'!$G:$G,'Project List'!$C:$C,$B6,'Project List'!$I:$I,N$4)</f>
        <v>0</v>
      </c>
      <c r="O6" s="9">
        <f>SUMIFS('Project List'!$G:$G,'Project List'!$C:$C,$B6,'Project List'!$I:$I,O$4)</f>
        <v>0</v>
      </c>
      <c r="P6" s="9">
        <f>SUMIFS('Project List'!$G:$G,'Project List'!$C:$C,$B6,'Project List'!$I:$I,P$4)</f>
        <v>0</v>
      </c>
      <c r="Q6" s="9">
        <f>SUMIFS('Project List'!$G:$G,'Project List'!$C:$C,$B6,'Project List'!$I:$I,Q$4)</f>
        <v>0</v>
      </c>
      <c r="R6" s="9">
        <f>SUMIFS('Project List'!$G:$G,'Project List'!$C:$C,$B6,'Project List'!$I:$I,R$4)</f>
        <v>0.223</v>
      </c>
      <c r="S6" s="9">
        <f>SUMIFS('Project List'!$G:$G,'Project List'!$C:$C,$B6,'Project List'!$I:$I,S$4)</f>
        <v>0</v>
      </c>
      <c r="T6" s="9">
        <f>SUMIFS('Project List'!$G:$G,'Project List'!$C:$C,$B6,'Project List'!$I:$I,T$4)</f>
        <v>0</v>
      </c>
      <c r="U6" s="10">
        <f>SUMIFS('Project List'!$G:$G,'Project List'!$C:$C,'State Summary'!$B6)-SUM('State Summary'!$C6:$T6)</f>
        <v>0</v>
      </c>
      <c r="V6" s="16">
        <f t="shared" ref="V6:V56" si="1">SUM(C6:T6)</f>
        <v>0.223</v>
      </c>
      <c r="W6" s="9">
        <f t="shared" si="0"/>
        <v>0.223</v>
      </c>
      <c r="X6" s="11">
        <f t="shared" ref="X6:X55" si="2">RANK(V6,V$5:V$55)</f>
        <v>40</v>
      </c>
      <c r="Z6" s="12"/>
      <c r="AA6" s="12"/>
    </row>
    <row r="7" spans="2:27" ht="14.4">
      <c r="B7" s="8" t="s">
        <v>284</v>
      </c>
      <c r="C7" s="9">
        <f>SUMIFS('Project List'!$G:$G,'Project List'!$C:$C,$B7,'Project List'!$I:$I,C$4)</f>
        <v>0</v>
      </c>
      <c r="D7" s="9">
        <f>SUMIFS('Project List'!$G:$G,'Project List'!$C:$C,$B7,'Project List'!$I:$I,D$4)</f>
        <v>0</v>
      </c>
      <c r="E7" s="9">
        <f>SUMIFS('Project List'!$G:$G,'Project List'!$C:$C,$B7,'Project List'!$I:$I,E$4)</f>
        <v>0</v>
      </c>
      <c r="F7" s="9">
        <f>SUMIFS('Project List'!$G:$G,'Project List'!$C:$C,$B7,'Project List'!$I:$I,F$4)</f>
        <v>0</v>
      </c>
      <c r="G7" s="9">
        <f>SUMIFS('Project List'!$G:$G,'Project List'!$C:$C,$B7,'Project List'!$I:$I,G$4)</f>
        <v>0</v>
      </c>
      <c r="H7" s="9">
        <f>SUMIFS('Project List'!$G:$G,'Project List'!$C:$C,$B7,'Project List'!$I:$I,H$4)</f>
        <v>39.579230769230769</v>
      </c>
      <c r="I7" s="9">
        <f>SUMIFS('Project List'!$G:$G,'Project List'!$C:$C,$B7,'Project List'!$I:$I,I$4)</f>
        <v>0</v>
      </c>
      <c r="J7" s="9">
        <f>SUMIFS('Project List'!$G:$G,'Project List'!$C:$C,$B7,'Project List'!$I:$I,J$4)</f>
        <v>0</v>
      </c>
      <c r="K7" s="9">
        <f>SUMIFS('Project List'!$G:$G,'Project List'!$C:$C,$B7,'Project List'!$I:$I,K$4)</f>
        <v>0</v>
      </c>
      <c r="L7" s="9">
        <f>SUMIFS('Project List'!$G:$G,'Project List'!$C:$C,$B7,'Project List'!$I:$I,L$4)</f>
        <v>0</v>
      </c>
      <c r="M7" s="9">
        <f>SUMIFS('Project List'!$G:$G,'Project List'!$C:$C,$B7,'Project List'!$I:$I,M$4)</f>
        <v>0</v>
      </c>
      <c r="N7" s="9">
        <f>SUMIFS('Project List'!$G:$G,'Project List'!$C:$C,$B7,'Project List'!$I:$I,N$4)</f>
        <v>5</v>
      </c>
      <c r="O7" s="9">
        <f>SUMIFS('Project List'!$G:$G,'Project List'!$C:$C,$B7,'Project List'!$I:$I,O$4)</f>
        <v>0</v>
      </c>
      <c r="P7" s="9">
        <f>SUMIFS('Project List'!$G:$G,'Project List'!$C:$C,$B7,'Project List'!$I:$I,P$4)</f>
        <v>0</v>
      </c>
      <c r="Q7" s="9">
        <f>SUMIFS('Project List'!$G:$G,'Project List'!$C:$C,$B7,'Project List'!$I:$I,Q$4)</f>
        <v>0</v>
      </c>
      <c r="R7" s="9">
        <f>SUMIFS('Project List'!$G:$G,'Project List'!$C:$C,$B7,'Project List'!$I:$I,R$4)</f>
        <v>0</v>
      </c>
      <c r="S7" s="9">
        <f>SUMIFS('Project List'!$G:$G,'Project List'!$C:$C,$B7,'Project List'!$I:$I,S$4)</f>
        <v>0</v>
      </c>
      <c r="T7" s="9">
        <f>SUMIFS('Project List'!$G:$G,'Project List'!$C:$C,$B7,'Project List'!$I:$I,T$4)</f>
        <v>0</v>
      </c>
      <c r="U7" s="10">
        <f>SUMIFS('Project List'!$G:$G,'Project List'!$C:$C,'State Summary'!$B7)-SUM('State Summary'!$C7:$T7)</f>
        <v>0</v>
      </c>
      <c r="V7" s="16">
        <f t="shared" si="1"/>
        <v>44.579230769230769</v>
      </c>
      <c r="W7" s="9">
        <f t="shared" si="0"/>
        <v>44.579230769230769</v>
      </c>
      <c r="X7" s="11">
        <f t="shared" si="2"/>
        <v>13</v>
      </c>
      <c r="Z7" s="12"/>
      <c r="AA7" s="12"/>
    </row>
    <row r="8" spans="2:27" ht="14.4">
      <c r="B8" s="8" t="s">
        <v>4776</v>
      </c>
      <c r="C8" s="9">
        <f>SUMIFS('Project List'!$G:$G,'Project List'!$C:$C,$B8,'Project List'!$I:$I,C$4)</f>
        <v>0</v>
      </c>
      <c r="D8" s="9">
        <f>SUMIFS('Project List'!$G:$G,'Project List'!$C:$C,$B8,'Project List'!$I:$I,D$4)</f>
        <v>0</v>
      </c>
      <c r="E8" s="9">
        <f>SUMIFS('Project List'!$G:$G,'Project List'!$C:$C,$B8,'Project List'!$I:$I,E$4)</f>
        <v>0</v>
      </c>
      <c r="F8" s="9">
        <f>SUMIFS('Project List'!$G:$G,'Project List'!$C:$C,$B8,'Project List'!$I:$I,F$4)</f>
        <v>0</v>
      </c>
      <c r="G8" s="9">
        <f>SUMIFS('Project List'!$G:$G,'Project List'!$C:$C,$B8,'Project List'!$I:$I,G$4)</f>
        <v>0</v>
      </c>
      <c r="H8" s="9">
        <f>SUMIFS('Project List'!$G:$G,'Project List'!$C:$C,$B8,'Project List'!$I:$I,H$4)</f>
        <v>0</v>
      </c>
      <c r="I8" s="9">
        <f>SUMIFS('Project List'!$G:$G,'Project List'!$C:$C,$B8,'Project List'!$I:$I,I$4)</f>
        <v>0</v>
      </c>
      <c r="J8" s="9">
        <f>SUMIFS('Project List'!$G:$G,'Project List'!$C:$C,$B8,'Project List'!$I:$I,J$4)</f>
        <v>0</v>
      </c>
      <c r="K8" s="9">
        <f>SUMIFS('Project List'!$G:$G,'Project List'!$C:$C,$B8,'Project List'!$I:$I,K$4)</f>
        <v>0</v>
      </c>
      <c r="L8" s="9">
        <f>SUMIFS('Project List'!$G:$G,'Project List'!$C:$C,$B8,'Project List'!$I:$I,L$4)</f>
        <v>0.15</v>
      </c>
      <c r="M8" s="9">
        <f>SUMIFS('Project List'!$G:$G,'Project List'!$C:$C,$B8,'Project List'!$I:$I,M$4)</f>
        <v>1</v>
      </c>
      <c r="N8" s="9">
        <f>SUMIFS('Project List'!$G:$G,'Project List'!$C:$C,$B8,'Project List'!$I:$I,N$4)</f>
        <v>1</v>
      </c>
      <c r="O8" s="9">
        <f>SUMIFS('Project List'!$G:$G,'Project List'!$C:$C,$B8,'Project List'!$I:$I,O$4)</f>
        <v>81</v>
      </c>
      <c r="P8" s="9">
        <f>SUMIFS('Project List'!$G:$G,'Project List'!$C:$C,$B8,'Project List'!$I:$I,P$4)</f>
        <v>0</v>
      </c>
      <c r="Q8" s="9">
        <f>SUMIFS('Project List'!$G:$G,'Project List'!$C:$C,$B8,'Project List'!$I:$I,Q$4)</f>
        <v>100</v>
      </c>
      <c r="R8" s="9">
        <f>SUMIFS('Project List'!$G:$G,'Project List'!$C:$C,$B8,'Project List'!$I:$I,R$4)</f>
        <v>0</v>
      </c>
      <c r="S8" s="9">
        <f>SUMIFS('Project List'!$G:$G,'Project List'!$C:$C,$B8,'Project List'!$I:$I,S$4)</f>
        <v>0</v>
      </c>
      <c r="T8" s="9">
        <f>SUMIFS('Project List'!$G:$G,'Project List'!$C:$C,$B8,'Project List'!$I:$I,T$4)</f>
        <v>0</v>
      </c>
      <c r="U8" s="10">
        <f>SUMIFS('Project List'!$G:$G,'Project List'!$C:$C,'State Summary'!$B8)-SUM('State Summary'!$C8:$T8)</f>
        <v>0</v>
      </c>
      <c r="V8" s="16">
        <f t="shared" si="1"/>
        <v>183.15</v>
      </c>
      <c r="W8" s="9">
        <f t="shared" si="0"/>
        <v>183.15</v>
      </c>
      <c r="X8" s="11">
        <f t="shared" si="2"/>
        <v>7</v>
      </c>
      <c r="Z8" s="12"/>
      <c r="AA8" s="12"/>
    </row>
    <row r="9" spans="2:27" ht="14.4">
      <c r="B9" s="8" t="s">
        <v>285</v>
      </c>
      <c r="C9" s="9">
        <f>SUMIFS('Project List'!$G:$G,'Project List'!$C:$C,$B9,'Project List'!$I:$I,C$4)</f>
        <v>0</v>
      </c>
      <c r="D9" s="9">
        <f>SUMIFS('Project List'!$G:$G,'Project List'!$C:$C,$B9,'Project List'!$I:$I,D$4)</f>
        <v>0</v>
      </c>
      <c r="E9" s="9">
        <f>SUMIFS('Project List'!$G:$G,'Project List'!$C:$C,$B9,'Project List'!$I:$I,E$4)</f>
        <v>0</v>
      </c>
      <c r="F9" s="9">
        <f>SUMIFS('Project List'!$G:$G,'Project List'!$C:$C,$B9,'Project List'!$I:$I,F$4)</f>
        <v>0</v>
      </c>
      <c r="G9" s="9">
        <f>SUMIFS('Project List'!$G:$G,'Project List'!$C:$C,$B9,'Project List'!$I:$I,G$4)</f>
        <v>0</v>
      </c>
      <c r="H9" s="9">
        <f>SUMIFS('Project List'!$G:$G,'Project List'!$C:$C,$B9,'Project List'!$I:$I,H$4)</f>
        <v>0.17</v>
      </c>
      <c r="I9" s="9">
        <f>SUMIFS('Project List'!$G:$G,'Project List'!$C:$C,$B9,'Project List'!$I:$I,I$4)</f>
        <v>0</v>
      </c>
      <c r="J9" s="9">
        <f>SUMIFS('Project List'!$G:$G,'Project List'!$C:$C,$B9,'Project List'!$I:$I,J$4)</f>
        <v>0</v>
      </c>
      <c r="K9" s="9">
        <f>SUMIFS('Project List'!$G:$G,'Project List'!$C:$C,$B9,'Project List'!$I:$I,K$4)</f>
        <v>6</v>
      </c>
      <c r="L9" s="9">
        <f>SUMIFS('Project List'!$G:$G,'Project List'!$C:$C,$B9,'Project List'!$I:$I,L$4)</f>
        <v>0</v>
      </c>
      <c r="M9" s="9">
        <f>SUMIFS('Project List'!$G:$G,'Project List'!$C:$C,$B9,'Project List'!$I:$I,M$4)</f>
        <v>0</v>
      </c>
      <c r="N9" s="9">
        <f>SUMIFS('Project List'!$G:$G,'Project List'!$C:$C,$B9,'Project List'!$I:$I,N$4)</f>
        <v>2.5</v>
      </c>
      <c r="O9" s="9">
        <f>SUMIFS('Project List'!$G:$G,'Project List'!$C:$C,$B9,'Project List'!$I:$I,O$4)</f>
        <v>35.254999999999995</v>
      </c>
      <c r="P9" s="9">
        <f>SUMIFS('Project List'!$G:$G,'Project List'!$C:$C,$B9,'Project List'!$I:$I,P$4)</f>
        <v>0.96</v>
      </c>
      <c r="Q9" s="9">
        <f>SUMIFS('Project List'!$G:$G,'Project List'!$C:$C,$B9,'Project List'!$I:$I,Q$4)</f>
        <v>0</v>
      </c>
      <c r="R9" s="9">
        <f>SUMIFS('Project List'!$G:$G,'Project List'!$C:$C,$B9,'Project List'!$I:$I,R$4)</f>
        <v>0.76818461538461535</v>
      </c>
      <c r="S9" s="9">
        <f>SUMIFS('Project List'!$G:$G,'Project List'!$C:$C,$B9,'Project List'!$I:$I,S$4)</f>
        <v>0</v>
      </c>
      <c r="T9" s="9">
        <f>SUMIFS('Project List'!$G:$G,'Project List'!$C:$C,$B9,'Project List'!$I:$I,T$4)</f>
        <v>0</v>
      </c>
      <c r="U9" s="10">
        <f>SUMIFS('Project List'!$G:$G,'Project List'!$C:$C,'State Summary'!$B9)-SUM('State Summary'!$C9:$T9)</f>
        <v>0</v>
      </c>
      <c r="V9" s="16">
        <f t="shared" si="1"/>
        <v>45.65318461538461</v>
      </c>
      <c r="W9" s="9">
        <f t="shared" si="0"/>
        <v>45.65318461538461</v>
      </c>
      <c r="X9" s="11">
        <f t="shared" si="2"/>
        <v>12</v>
      </c>
      <c r="Z9" s="12"/>
      <c r="AA9" s="12"/>
    </row>
    <row r="10" spans="2:27" ht="14.4">
      <c r="B10" s="8" t="s">
        <v>286</v>
      </c>
      <c r="C10" s="9">
        <f>SUMIFS('Project List'!$G:$G,'Project List'!$C:$C,$B10,'Project List'!$I:$I,C$4)</f>
        <v>0</v>
      </c>
      <c r="D10" s="9">
        <f>SUMIFS('Project List'!$G:$G,'Project List'!$C:$C,$B10,'Project List'!$I:$I,D$4)</f>
        <v>0</v>
      </c>
      <c r="E10" s="9">
        <f>SUMIFS('Project List'!$G:$G,'Project List'!$C:$C,$B10,'Project List'!$I:$I,E$4)</f>
        <v>0</v>
      </c>
      <c r="F10" s="9">
        <f>SUMIFS('Project List'!$G:$G,'Project List'!$C:$C,$B10,'Project List'!$I:$I,F$4)</f>
        <v>3.0769230769230767E-2</v>
      </c>
      <c r="G10" s="9">
        <f>SUMIFS('Project List'!$G:$G,'Project List'!$C:$C,$B10,'Project List'!$I:$I,G$4)</f>
        <v>6.1538461538461535E-2</v>
      </c>
      <c r="H10" s="9">
        <f>SUMIFS('Project List'!$G:$G,'Project List'!$C:$C,$B10,'Project List'!$I:$I,H$4)</f>
        <v>1.1487692307692308</v>
      </c>
      <c r="I10" s="9">
        <f>SUMIFS('Project List'!$G:$G,'Project List'!$C:$C,$B10,'Project List'!$I:$I,I$4)</f>
        <v>1.8417230769230768</v>
      </c>
      <c r="J10" s="9">
        <f>SUMIFS('Project List'!$G:$G,'Project List'!$C:$C,$B10,'Project List'!$I:$I,J$4)</f>
        <v>2.6065961538461537</v>
      </c>
      <c r="K10" s="9">
        <f>SUMIFS('Project List'!$G:$G,'Project List'!$C:$C,$B10,'Project List'!$I:$I,K$4)</f>
        <v>6.5271076923076921</v>
      </c>
      <c r="L10" s="9">
        <f>SUMIFS('Project List'!$G:$G,'Project List'!$C:$C,$B10,'Project List'!$I:$I,L$4)</f>
        <v>11.471492307692309</v>
      </c>
      <c r="M10" s="9">
        <f>SUMIFS('Project List'!$G:$G,'Project List'!$C:$C,$B10,'Project List'!$I:$I,M$4)</f>
        <v>1.8596692307692309</v>
      </c>
      <c r="N10" s="9">
        <f>SUMIFS('Project List'!$G:$G,'Project List'!$C:$C,$B10,'Project List'!$I:$I,N$4)</f>
        <v>9.0028769230769221</v>
      </c>
      <c r="O10" s="9">
        <f>SUMIFS('Project List'!$G:$G,'Project List'!$C:$C,$B10,'Project List'!$I:$I,O$4)</f>
        <v>22.162453846153845</v>
      </c>
      <c r="P10" s="9">
        <f>SUMIFS('Project List'!$G:$G,'Project List'!$C:$C,$B10,'Project List'!$I:$I,P$4)</f>
        <v>37.245084615384613</v>
      </c>
      <c r="Q10" s="9">
        <f>SUMIFS('Project List'!$G:$G,'Project List'!$C:$C,$B10,'Project List'!$I:$I,Q$4)</f>
        <v>12.307650000000001</v>
      </c>
      <c r="R10" s="9">
        <f>SUMIFS('Project List'!$G:$G,'Project List'!$C:$C,$B10,'Project List'!$I:$I,R$4)</f>
        <v>35.1965</v>
      </c>
      <c r="S10" s="9">
        <f>SUMIFS('Project List'!$G:$G,'Project List'!$C:$C,$B10,'Project List'!$I:$I,S$4)</f>
        <v>17.221874999999997</v>
      </c>
      <c r="T10" s="9">
        <f>SUMIFS('Project List'!$G:$G,'Project List'!$C:$C,$B10,'Project List'!$I:$I,T$4)</f>
        <v>5.93</v>
      </c>
      <c r="U10" s="10">
        <f>SUMIFS('Project List'!$G:$G,'Project List'!$C:$C,'State Summary'!$B10)-SUM('State Summary'!$C10:$T10)</f>
        <v>0</v>
      </c>
      <c r="V10" s="16">
        <f t="shared" si="1"/>
        <v>164.61410576923078</v>
      </c>
      <c r="W10" s="9">
        <f t="shared" si="0"/>
        <v>164.61410576923078</v>
      </c>
      <c r="X10" s="11">
        <f t="shared" si="2"/>
        <v>8</v>
      </c>
      <c r="Z10" s="12"/>
      <c r="AA10" s="12"/>
    </row>
    <row r="11" spans="2:27" ht="14.4">
      <c r="B11" s="8" t="s">
        <v>287</v>
      </c>
      <c r="C11" s="9">
        <f>SUMIFS('Project List'!$G:$G,'Project List'!$C:$C,$B11,'Project List'!$I:$I,C$4)</f>
        <v>0</v>
      </c>
      <c r="D11" s="9">
        <f>SUMIFS('Project List'!$G:$G,'Project List'!$C:$C,$B11,'Project List'!$I:$I,D$4)</f>
        <v>0</v>
      </c>
      <c r="E11" s="9">
        <f>SUMIFS('Project List'!$G:$G,'Project List'!$C:$C,$B11,'Project List'!$I:$I,E$4)</f>
        <v>0</v>
      </c>
      <c r="F11" s="9">
        <f>SUMIFS('Project List'!$G:$G,'Project List'!$C:$C,$B11,'Project List'!$I:$I,F$4)</f>
        <v>0</v>
      </c>
      <c r="G11" s="9">
        <f>SUMIFS('Project List'!$G:$G,'Project List'!$C:$C,$B11,'Project List'!$I:$I,G$4)</f>
        <v>0</v>
      </c>
      <c r="H11" s="9">
        <f>SUMIFS('Project List'!$G:$G,'Project List'!$C:$C,$B11,'Project List'!$I:$I,H$4)</f>
        <v>0</v>
      </c>
      <c r="I11" s="9">
        <f>SUMIFS('Project List'!$G:$G,'Project List'!$C:$C,$B11,'Project List'!$I:$I,I$4)</f>
        <v>0</v>
      </c>
      <c r="J11" s="9">
        <f>SUMIFS('Project List'!$G:$G,'Project List'!$C:$C,$B11,'Project List'!$I:$I,J$4)</f>
        <v>0</v>
      </c>
      <c r="K11" s="9">
        <f>SUMIFS('Project List'!$G:$G,'Project List'!$C:$C,$B11,'Project List'!$I:$I,K$4)</f>
        <v>0</v>
      </c>
      <c r="L11" s="9">
        <f>SUMIFS('Project List'!$G:$G,'Project List'!$C:$C,$B11,'Project List'!$I:$I,L$4)</f>
        <v>0</v>
      </c>
      <c r="M11" s="9">
        <f>SUMIFS('Project List'!$G:$G,'Project List'!$C:$C,$B11,'Project List'!$I:$I,M$4)</f>
        <v>0</v>
      </c>
      <c r="N11" s="9">
        <f>SUMIFS('Project List'!$G:$G,'Project List'!$C:$C,$B11,'Project List'!$I:$I,N$4)</f>
        <v>0</v>
      </c>
      <c r="O11" s="9">
        <f>SUMIFS('Project List'!$G:$G,'Project List'!$C:$C,$B11,'Project List'!$I:$I,O$4)</f>
        <v>0</v>
      </c>
      <c r="P11" s="9">
        <f>SUMIFS('Project List'!$G:$G,'Project List'!$C:$C,$B11,'Project List'!$I:$I,P$4)</f>
        <v>1.5384615384615383</v>
      </c>
      <c r="Q11" s="9">
        <f>SUMIFS('Project List'!$G:$G,'Project List'!$C:$C,$B11,'Project List'!$I:$I,Q$4)</f>
        <v>0</v>
      </c>
      <c r="R11" s="9">
        <f>SUMIFS('Project List'!$G:$G,'Project List'!$C:$C,$B11,'Project List'!$I:$I,R$4)</f>
        <v>0</v>
      </c>
      <c r="S11" s="9">
        <f>SUMIFS('Project List'!$G:$G,'Project List'!$C:$C,$B11,'Project List'!$I:$I,S$4)</f>
        <v>0</v>
      </c>
      <c r="T11" s="9">
        <f>SUMIFS('Project List'!$G:$G,'Project List'!$C:$C,$B11,'Project List'!$I:$I,T$4)</f>
        <v>0</v>
      </c>
      <c r="U11" s="10">
        <f>SUMIFS('Project List'!$G:$G,'Project List'!$C:$C,'State Summary'!$B11)-SUM('State Summary'!$C11:$T11)</f>
        <v>0</v>
      </c>
      <c r="V11" s="16">
        <f t="shared" si="1"/>
        <v>1.5384615384615383</v>
      </c>
      <c r="W11" s="9">
        <f t="shared" si="0"/>
        <v>1.5384615384615383</v>
      </c>
      <c r="X11" s="11">
        <f t="shared" si="2"/>
        <v>35</v>
      </c>
      <c r="Z11" s="12"/>
      <c r="AA11" s="12"/>
    </row>
    <row r="12" spans="2:27" ht="14.4">
      <c r="B12" s="8" t="s">
        <v>1</v>
      </c>
      <c r="C12" s="9">
        <f>SUMIFS('Project List'!$G:$G,'Project List'!$C:$C,$B12,'Project List'!$I:$I,C$4)</f>
        <v>0</v>
      </c>
      <c r="D12" s="9">
        <f>SUMIFS('Project List'!$G:$G,'Project List'!$C:$C,$B12,'Project List'!$I:$I,D$4)</f>
        <v>0</v>
      </c>
      <c r="E12" s="9">
        <f>SUMIFS('Project List'!$G:$G,'Project List'!$C:$C,$B12,'Project List'!$I:$I,E$4)</f>
        <v>0</v>
      </c>
      <c r="F12" s="9">
        <f>SUMIFS('Project List'!$G:$G,'Project List'!$C:$C,$B12,'Project List'!$I:$I,F$4)</f>
        <v>0</v>
      </c>
      <c r="G12" s="9">
        <f>SUMIFS('Project List'!$G:$G,'Project List'!$C:$C,$B12,'Project List'!$I:$I,G$4)</f>
        <v>0</v>
      </c>
      <c r="H12" s="9">
        <f>SUMIFS('Project List'!$G:$G,'Project List'!$C:$C,$B12,'Project List'!$I:$I,H$4)</f>
        <v>0</v>
      </c>
      <c r="I12" s="9">
        <f>SUMIFS('Project List'!$G:$G,'Project List'!$C:$C,$B12,'Project List'!$I:$I,I$4)</f>
        <v>0</v>
      </c>
      <c r="J12" s="9">
        <f>SUMIFS('Project List'!$G:$G,'Project List'!$C:$C,$B12,'Project List'!$I:$I,J$4)</f>
        <v>0</v>
      </c>
      <c r="K12" s="9">
        <f>SUMIFS('Project List'!$G:$G,'Project List'!$C:$C,$B12,'Project List'!$I:$I,K$4)</f>
        <v>0</v>
      </c>
      <c r="L12" s="9">
        <f>SUMIFS('Project List'!$G:$G,'Project List'!$C:$C,$B12,'Project List'!$I:$I,L$4)</f>
        <v>0</v>
      </c>
      <c r="M12" s="9">
        <f>SUMIFS('Project List'!$G:$G,'Project List'!$C:$C,$B12,'Project List'!$I:$I,M$4)</f>
        <v>0</v>
      </c>
      <c r="N12" s="9">
        <f>SUMIFS('Project List'!$G:$G,'Project List'!$C:$C,$B12,'Project List'!$I:$I,N$4)</f>
        <v>0</v>
      </c>
      <c r="O12" s="9">
        <f>SUMIFS('Project List'!$G:$G,'Project List'!$C:$C,$B12,'Project List'!$I:$I,O$4)</f>
        <v>0.52396153846153848</v>
      </c>
      <c r="P12" s="9">
        <f>SUMIFS('Project List'!$G:$G,'Project List'!$C:$C,$B12,'Project List'!$I:$I,P$4)</f>
        <v>4.7415384615384616E-2</v>
      </c>
      <c r="Q12" s="9">
        <f>SUMIFS('Project List'!$G:$G,'Project List'!$C:$C,$B12,'Project List'!$I:$I,Q$4)</f>
        <v>2.1439999999999997</v>
      </c>
      <c r="R12" s="9">
        <f>SUMIFS('Project List'!$G:$G,'Project List'!$C:$C,$B12,'Project List'!$I:$I,R$4)</f>
        <v>0</v>
      </c>
      <c r="S12" s="9">
        <f>SUMIFS('Project List'!$G:$G,'Project List'!$C:$C,$B12,'Project List'!$I:$I,S$4)</f>
        <v>0</v>
      </c>
      <c r="T12" s="9">
        <f>SUMIFS('Project List'!$G:$G,'Project List'!$C:$C,$B12,'Project List'!$I:$I,T$4)</f>
        <v>0</v>
      </c>
      <c r="U12" s="10">
        <f>SUMIFS('Project List'!$G:$G,'Project List'!$C:$C,'State Summary'!$B12)-SUM('State Summary'!$C12:$T12)</f>
        <v>0</v>
      </c>
      <c r="V12" s="16">
        <f t="shared" si="1"/>
        <v>2.7153769230769229</v>
      </c>
      <c r="W12" s="9">
        <f t="shared" si="0"/>
        <v>2.7153769230769229</v>
      </c>
      <c r="X12" s="11">
        <f t="shared" si="2"/>
        <v>33</v>
      </c>
      <c r="Z12" s="12"/>
      <c r="AA12" s="12"/>
    </row>
    <row r="13" spans="2:27" ht="14.4">
      <c r="B13" s="8" t="s">
        <v>288</v>
      </c>
      <c r="C13" s="9">
        <f>SUMIFS('Project List'!$G:$G,'Project List'!$C:$C,$B13,'Project List'!$I:$I,C$4)</f>
        <v>0</v>
      </c>
      <c r="D13" s="9">
        <f>SUMIFS('Project List'!$G:$G,'Project List'!$C:$C,$B13,'Project List'!$I:$I,D$4)</f>
        <v>0</v>
      </c>
      <c r="E13" s="9">
        <f>SUMIFS('Project List'!$G:$G,'Project List'!$C:$C,$B13,'Project List'!$I:$I,E$4)</f>
        <v>0</v>
      </c>
      <c r="F13" s="9">
        <f>SUMIFS('Project List'!$G:$G,'Project List'!$C:$C,$B13,'Project List'!$I:$I,F$4)</f>
        <v>0</v>
      </c>
      <c r="G13" s="9">
        <f>SUMIFS('Project List'!$G:$G,'Project List'!$C:$C,$B13,'Project List'!$I:$I,G$4)</f>
        <v>0</v>
      </c>
      <c r="H13" s="9">
        <f>SUMIFS('Project List'!$G:$G,'Project List'!$C:$C,$B13,'Project List'!$I:$I,H$4)</f>
        <v>0</v>
      </c>
      <c r="I13" s="9">
        <f>SUMIFS('Project List'!$G:$G,'Project List'!$C:$C,$B13,'Project List'!$I:$I,I$4)</f>
        <v>0</v>
      </c>
      <c r="J13" s="9">
        <f>SUMIFS('Project List'!$G:$G,'Project List'!$C:$C,$B13,'Project List'!$I:$I,J$4)</f>
        <v>4</v>
      </c>
      <c r="K13" s="9">
        <f>SUMIFS('Project List'!$G:$G,'Project List'!$C:$C,$B13,'Project List'!$I:$I,K$4)</f>
        <v>0.23</v>
      </c>
      <c r="L13" s="9">
        <f>SUMIFS('Project List'!$G:$G,'Project List'!$C:$C,$B13,'Project List'!$I:$I,L$4)</f>
        <v>0</v>
      </c>
      <c r="M13" s="9">
        <f>SUMIFS('Project List'!$G:$G,'Project List'!$C:$C,$B13,'Project List'!$I:$I,M$4)</f>
        <v>0</v>
      </c>
      <c r="N13" s="9">
        <f>SUMIFS('Project List'!$G:$G,'Project List'!$C:$C,$B13,'Project List'!$I:$I,N$4)</f>
        <v>0</v>
      </c>
      <c r="O13" s="9">
        <f>SUMIFS('Project List'!$G:$G,'Project List'!$C:$C,$B13,'Project List'!$I:$I,O$4)</f>
        <v>0</v>
      </c>
      <c r="P13" s="9">
        <f>SUMIFS('Project List'!$G:$G,'Project List'!$C:$C,$B13,'Project List'!$I:$I,P$4)</f>
        <v>0</v>
      </c>
      <c r="Q13" s="9">
        <f>SUMIFS('Project List'!$G:$G,'Project List'!$C:$C,$B13,'Project List'!$I:$I,Q$4)</f>
        <v>0</v>
      </c>
      <c r="R13" s="9">
        <f>SUMIFS('Project List'!$G:$G,'Project List'!$C:$C,$B13,'Project List'!$I:$I,R$4)</f>
        <v>0</v>
      </c>
      <c r="S13" s="9">
        <f>SUMIFS('Project List'!$G:$G,'Project List'!$C:$C,$B13,'Project List'!$I:$I,S$4)</f>
        <v>0</v>
      </c>
      <c r="T13" s="9">
        <f>SUMIFS('Project List'!$G:$G,'Project List'!$C:$C,$B13,'Project List'!$I:$I,T$4)</f>
        <v>0</v>
      </c>
      <c r="U13" s="10">
        <f>SUMIFS('Project List'!$G:$G,'Project List'!$C:$C,'State Summary'!$B13)-SUM('State Summary'!$C13:$T13)</f>
        <v>0</v>
      </c>
      <c r="V13" s="16">
        <f t="shared" si="1"/>
        <v>4.2300000000000004</v>
      </c>
      <c r="W13" s="9">
        <f t="shared" si="0"/>
        <v>4.2300000000000004</v>
      </c>
      <c r="X13" s="11">
        <f t="shared" si="2"/>
        <v>30</v>
      </c>
      <c r="Z13" s="12"/>
      <c r="AA13" s="12"/>
    </row>
    <row r="14" spans="2:27" ht="14.4">
      <c r="B14" s="8" t="s">
        <v>289</v>
      </c>
      <c r="C14" s="9">
        <f>SUMIFS('Project List'!$G:$G,'Project List'!$C:$C,$B14,'Project List'!$I:$I,C$4)</f>
        <v>0</v>
      </c>
      <c r="D14" s="9">
        <f>SUMIFS('Project List'!$G:$G,'Project List'!$C:$C,$B14,'Project List'!$I:$I,D$4)</f>
        <v>0</v>
      </c>
      <c r="E14" s="9">
        <f>SUMIFS('Project List'!$G:$G,'Project List'!$C:$C,$B14,'Project List'!$I:$I,E$4)</f>
        <v>7.4307692307692311E-2</v>
      </c>
      <c r="F14" s="9">
        <f>SUMIFS('Project List'!$G:$G,'Project List'!$C:$C,$B14,'Project List'!$I:$I,F$4)</f>
        <v>1.6153846153846154E-2</v>
      </c>
      <c r="G14" s="9">
        <f>SUMIFS('Project List'!$G:$G,'Project List'!$C:$C,$B14,'Project List'!$I:$I,G$4)</f>
        <v>0</v>
      </c>
      <c r="H14" s="9">
        <f>SUMIFS('Project List'!$G:$G,'Project List'!$C:$C,$B14,'Project List'!$I:$I,H$4)</f>
        <v>0</v>
      </c>
      <c r="I14" s="9">
        <f>SUMIFS('Project List'!$G:$G,'Project List'!$C:$C,$B14,'Project List'!$I:$I,I$4)</f>
        <v>0</v>
      </c>
      <c r="J14" s="9">
        <f>SUMIFS('Project List'!$G:$G,'Project List'!$C:$C,$B14,'Project List'!$I:$I,J$4)</f>
        <v>0.4</v>
      </c>
      <c r="K14" s="9">
        <f>SUMIFS('Project List'!$G:$G,'Project List'!$C:$C,$B14,'Project List'!$I:$I,K$4)</f>
        <v>0</v>
      </c>
      <c r="L14" s="9">
        <f>SUMIFS('Project List'!$G:$G,'Project List'!$C:$C,$B14,'Project List'!$I:$I,L$4)</f>
        <v>0</v>
      </c>
      <c r="M14" s="9">
        <f>SUMIFS('Project List'!$G:$G,'Project List'!$C:$C,$B14,'Project List'!$I:$I,M$4)</f>
        <v>9.1</v>
      </c>
      <c r="N14" s="9">
        <f>SUMIFS('Project List'!$G:$G,'Project List'!$C:$C,$B14,'Project List'!$I:$I,N$4)</f>
        <v>23.876923076923077</v>
      </c>
      <c r="O14" s="9">
        <f>SUMIFS('Project List'!$G:$G,'Project List'!$C:$C,$B14,'Project List'!$I:$I,O$4)</f>
        <v>95.02000000000001</v>
      </c>
      <c r="P14" s="9">
        <f>SUMIFS('Project List'!$G:$G,'Project List'!$C:$C,$B14,'Project List'!$I:$I,P$4)</f>
        <v>17.5</v>
      </c>
      <c r="Q14" s="9">
        <f>SUMIFS('Project List'!$G:$G,'Project List'!$C:$C,$B14,'Project List'!$I:$I,Q$4)</f>
        <v>447</v>
      </c>
      <c r="R14" s="9">
        <f>SUMIFS('Project List'!$G:$G,'Project List'!$C:$C,$B14,'Project List'!$I:$I,R$4)</f>
        <v>1043</v>
      </c>
      <c r="S14" s="9">
        <f>SUMIFS('Project List'!$G:$G,'Project List'!$C:$C,$B14,'Project List'!$I:$I,S$4)</f>
        <v>0</v>
      </c>
      <c r="T14" s="9">
        <f>SUMIFS('Project List'!$G:$G,'Project List'!$C:$C,$B14,'Project List'!$I:$I,T$4)</f>
        <v>447</v>
      </c>
      <c r="U14" s="10">
        <f>SUMIFS('Project List'!$G:$G,'Project List'!$C:$C,'State Summary'!$B14)-SUM('State Summary'!$C14:$T14)</f>
        <v>0</v>
      </c>
      <c r="V14" s="16">
        <f t="shared" si="1"/>
        <v>2082.9873846153846</v>
      </c>
      <c r="W14" s="9">
        <f t="shared" si="0"/>
        <v>2082.9873846153846</v>
      </c>
      <c r="X14" s="11">
        <f t="shared" si="2"/>
        <v>1</v>
      </c>
      <c r="Z14" s="12"/>
      <c r="AA14" s="12"/>
    </row>
    <row r="15" spans="2:27" ht="14.4">
      <c r="B15" s="8" t="s">
        <v>4722</v>
      </c>
      <c r="C15" s="9">
        <f>SUMIFS('Project List'!$G:$G,'Project List'!$C:$C,$B15,'Project List'!$I:$I,C$4)</f>
        <v>0</v>
      </c>
      <c r="D15" s="9">
        <f>SUMIFS('Project List'!$G:$G,'Project List'!$C:$C,$B15,'Project List'!$I:$I,D$4)</f>
        <v>0</v>
      </c>
      <c r="E15" s="9">
        <f>SUMIFS('Project List'!$G:$G,'Project List'!$C:$C,$B15,'Project List'!$I:$I,E$4)</f>
        <v>0</v>
      </c>
      <c r="F15" s="9">
        <f>SUMIFS('Project List'!$G:$G,'Project List'!$C:$C,$B15,'Project List'!$I:$I,F$4)</f>
        <v>0</v>
      </c>
      <c r="G15" s="9">
        <f>SUMIFS('Project List'!$G:$G,'Project List'!$C:$C,$B15,'Project List'!$I:$I,G$4)</f>
        <v>0</v>
      </c>
      <c r="H15" s="9">
        <f>SUMIFS('Project List'!$G:$G,'Project List'!$C:$C,$B15,'Project List'!$I:$I,H$4)</f>
        <v>0</v>
      </c>
      <c r="I15" s="9">
        <f>SUMIFS('Project List'!$G:$G,'Project List'!$C:$C,$B15,'Project List'!$I:$I,I$4)</f>
        <v>0</v>
      </c>
      <c r="J15" s="9">
        <f>SUMIFS('Project List'!$G:$G,'Project List'!$C:$C,$B15,'Project List'!$I:$I,J$4)</f>
        <v>0</v>
      </c>
      <c r="K15" s="9">
        <f>SUMIFS('Project List'!$G:$G,'Project List'!$C:$C,$B15,'Project List'!$I:$I,K$4)</f>
        <v>0</v>
      </c>
      <c r="L15" s="9">
        <f>SUMIFS('Project List'!$G:$G,'Project List'!$C:$C,$B15,'Project List'!$I:$I,L$4)</f>
        <v>11.42</v>
      </c>
      <c r="M15" s="9">
        <f>SUMIFS('Project List'!$G:$G,'Project List'!$C:$C,$B15,'Project List'!$I:$I,M$4)</f>
        <v>9.1829999999999998</v>
      </c>
      <c r="N15" s="9">
        <f>SUMIFS('Project List'!$G:$G,'Project List'!$C:$C,$B15,'Project List'!$I:$I,N$4)</f>
        <v>57.119630769230767</v>
      </c>
      <c r="O15" s="9">
        <f>SUMIFS('Project List'!$G:$G,'Project List'!$C:$C,$B15,'Project List'!$I:$I,O$4)</f>
        <v>2</v>
      </c>
      <c r="P15" s="9">
        <f>SUMIFS('Project List'!$G:$G,'Project List'!$C:$C,$B15,'Project List'!$I:$I,P$4)</f>
        <v>24.5</v>
      </c>
      <c r="Q15" s="9">
        <f>SUMIFS('Project List'!$G:$G,'Project List'!$C:$C,$B15,'Project List'!$I:$I,Q$4)</f>
        <v>31.5</v>
      </c>
      <c r="R15" s="9">
        <f>SUMIFS('Project List'!$G:$G,'Project List'!$C:$C,$B15,'Project List'!$I:$I,R$4)</f>
        <v>0</v>
      </c>
      <c r="S15" s="9">
        <f>SUMIFS('Project List'!$G:$G,'Project List'!$C:$C,$B15,'Project List'!$I:$I,S$4)</f>
        <v>0</v>
      </c>
      <c r="T15" s="9">
        <f>SUMIFS('Project List'!$G:$G,'Project List'!$C:$C,$B15,'Project List'!$I:$I,T$4)</f>
        <v>0</v>
      </c>
      <c r="U15" s="10">
        <f>SUMIFS('Project List'!$G:$G,'Project List'!$C:$C,'State Summary'!$B15)-SUM('State Summary'!$C15:$T15)</f>
        <v>0</v>
      </c>
      <c r="V15" s="16">
        <f t="shared" si="1"/>
        <v>135.72263076923076</v>
      </c>
      <c r="W15" s="9">
        <f t="shared" si="0"/>
        <v>135.72263076923076</v>
      </c>
      <c r="X15" s="11">
        <f t="shared" si="2"/>
        <v>10</v>
      </c>
      <c r="Z15" s="12"/>
      <c r="AA15" s="12"/>
    </row>
    <row r="16" spans="2:27" ht="14.4">
      <c r="B16" s="8" t="s">
        <v>291</v>
      </c>
      <c r="C16" s="9">
        <f>SUMIFS('Project List'!$G:$G,'Project List'!$C:$C,$B16,'Project List'!$I:$I,C$4)</f>
        <v>0</v>
      </c>
      <c r="D16" s="9">
        <f>SUMIFS('Project List'!$G:$G,'Project List'!$C:$C,$B16,'Project List'!$I:$I,D$4)</f>
        <v>0</v>
      </c>
      <c r="E16" s="9">
        <f>SUMIFS('Project List'!$G:$G,'Project List'!$C:$C,$B16,'Project List'!$I:$I,E$4)</f>
        <v>0</v>
      </c>
      <c r="F16" s="9">
        <f>SUMIFS('Project List'!$G:$G,'Project List'!$C:$C,$B16,'Project List'!$I:$I,F$4)</f>
        <v>0</v>
      </c>
      <c r="G16" s="9">
        <f>SUMIFS('Project List'!$G:$G,'Project List'!$C:$C,$B16,'Project List'!$I:$I,G$4)</f>
        <v>0</v>
      </c>
      <c r="H16" s="9">
        <f>SUMIFS('Project List'!$G:$G,'Project List'!$C:$C,$B16,'Project List'!$I:$I,H$4)</f>
        <v>0</v>
      </c>
      <c r="I16" s="9">
        <f>SUMIFS('Project List'!$G:$G,'Project List'!$C:$C,$B16,'Project List'!$I:$I,I$4)</f>
        <v>0</v>
      </c>
      <c r="J16" s="9">
        <f>SUMIFS('Project List'!$G:$G,'Project List'!$C:$C,$B16,'Project List'!$I:$I,J$4)</f>
        <v>0</v>
      </c>
      <c r="K16" s="9">
        <f>SUMIFS('Project List'!$G:$G,'Project List'!$C:$C,$B16,'Project List'!$I:$I,K$4)</f>
        <v>0</v>
      </c>
      <c r="L16" s="9">
        <f>SUMIFS('Project List'!$G:$G,'Project List'!$C:$C,$B16,'Project List'!$I:$I,L$4)</f>
        <v>0</v>
      </c>
      <c r="M16" s="9">
        <f>SUMIFS('Project List'!$G:$G,'Project List'!$C:$C,$B16,'Project List'!$I:$I,M$4)</f>
        <v>0</v>
      </c>
      <c r="N16" s="9">
        <f>SUMIFS('Project List'!$G:$G,'Project List'!$C:$C,$B16,'Project List'!$I:$I,N$4)</f>
        <v>0</v>
      </c>
      <c r="O16" s="9">
        <f>SUMIFS('Project List'!$G:$G,'Project List'!$C:$C,$B16,'Project List'!$I:$I,O$4)</f>
        <v>0</v>
      </c>
      <c r="P16" s="9">
        <f>SUMIFS('Project List'!$G:$G,'Project List'!$C:$C,$B16,'Project List'!$I:$I,P$4)</f>
        <v>0</v>
      </c>
      <c r="Q16" s="9">
        <f>SUMIFS('Project List'!$G:$G,'Project List'!$C:$C,$B16,'Project List'!$I:$I,Q$4)</f>
        <v>0.29832000000000003</v>
      </c>
      <c r="R16" s="9">
        <f>SUMIFS('Project List'!$G:$G,'Project List'!$C:$C,$B16,'Project List'!$I:$I,R$4)</f>
        <v>0</v>
      </c>
      <c r="S16" s="9">
        <f>SUMIFS('Project List'!$G:$G,'Project List'!$C:$C,$B16,'Project List'!$I:$I,S$4)</f>
        <v>0</v>
      </c>
      <c r="T16" s="9">
        <f>SUMIFS('Project List'!$G:$G,'Project List'!$C:$C,$B16,'Project List'!$I:$I,T$4)</f>
        <v>0</v>
      </c>
      <c r="U16" s="10">
        <f>SUMIFS('Project List'!$G:$G,'Project List'!$C:$C,'State Summary'!$B16)-SUM('State Summary'!$C16:$T16)</f>
        <v>0</v>
      </c>
      <c r="V16" s="16">
        <f t="shared" si="1"/>
        <v>0.29832000000000003</v>
      </c>
      <c r="W16" s="9">
        <f t="shared" si="0"/>
        <v>0.29832000000000003</v>
      </c>
      <c r="X16" s="11">
        <f t="shared" si="2"/>
        <v>38</v>
      </c>
      <c r="Z16" s="12"/>
      <c r="AA16" s="12"/>
    </row>
    <row r="17" spans="2:27" ht="14.4">
      <c r="B17" s="8" t="s">
        <v>0</v>
      </c>
      <c r="C17" s="9">
        <f>SUMIFS('Project List'!$G:$G,'Project List'!$C:$C,$B17,'Project List'!$I:$I,C$4)</f>
        <v>0</v>
      </c>
      <c r="D17" s="9">
        <f>SUMIFS('Project List'!$G:$G,'Project List'!$C:$C,$B17,'Project List'!$I:$I,D$4)</f>
        <v>0</v>
      </c>
      <c r="E17" s="9">
        <f>SUMIFS('Project List'!$G:$G,'Project List'!$C:$C,$B17,'Project List'!$I:$I,E$4)</f>
        <v>0</v>
      </c>
      <c r="F17" s="9">
        <f>SUMIFS('Project List'!$G:$G,'Project List'!$C:$C,$B17,'Project List'!$I:$I,F$4)</f>
        <v>0</v>
      </c>
      <c r="G17" s="9">
        <f>SUMIFS('Project List'!$G:$G,'Project List'!$C:$C,$B17,'Project List'!$I:$I,G$4)</f>
        <v>0</v>
      </c>
      <c r="H17" s="9">
        <f>SUMIFS('Project List'!$G:$G,'Project List'!$C:$C,$B17,'Project List'!$I:$I,H$4)</f>
        <v>0</v>
      </c>
      <c r="I17" s="9">
        <f>SUMIFS('Project List'!$G:$G,'Project List'!$C:$C,$B17,'Project List'!$I:$I,I$4)</f>
        <v>0</v>
      </c>
      <c r="J17" s="9">
        <f>SUMIFS('Project List'!$G:$G,'Project List'!$C:$C,$B17,'Project List'!$I:$I,J$4)</f>
        <v>0</v>
      </c>
      <c r="K17" s="9">
        <f>SUMIFS('Project List'!$G:$G,'Project List'!$C:$C,$B17,'Project List'!$I:$I,K$4)</f>
        <v>0</v>
      </c>
      <c r="L17" s="9">
        <f>SUMIFS('Project List'!$G:$G,'Project List'!$C:$C,$B17,'Project List'!$I:$I,L$4)</f>
        <v>0</v>
      </c>
      <c r="M17" s="9">
        <f>SUMIFS('Project List'!$G:$G,'Project List'!$C:$C,$B17,'Project List'!$I:$I,M$4)</f>
        <v>0</v>
      </c>
      <c r="N17" s="9">
        <f>SUMIFS('Project List'!$G:$G,'Project List'!$C:$C,$B17,'Project List'!$I:$I,N$4)</f>
        <v>0.1</v>
      </c>
      <c r="O17" s="9">
        <f>SUMIFS('Project List'!$G:$G,'Project List'!$C:$C,$B17,'Project List'!$I:$I,O$4)</f>
        <v>0</v>
      </c>
      <c r="P17" s="9">
        <f>SUMIFS('Project List'!$G:$G,'Project List'!$C:$C,$B17,'Project List'!$I:$I,P$4)</f>
        <v>0</v>
      </c>
      <c r="Q17" s="9">
        <f>SUMIFS('Project List'!$G:$G,'Project List'!$C:$C,$B17,'Project List'!$I:$I,Q$4)</f>
        <v>0</v>
      </c>
      <c r="R17" s="9">
        <f>SUMIFS('Project List'!$G:$G,'Project List'!$C:$C,$B17,'Project List'!$I:$I,R$4)</f>
        <v>0</v>
      </c>
      <c r="S17" s="9">
        <f>SUMIFS('Project List'!$G:$G,'Project List'!$C:$C,$B17,'Project List'!$I:$I,S$4)</f>
        <v>0</v>
      </c>
      <c r="T17" s="9">
        <f>SUMIFS('Project List'!$G:$G,'Project List'!$C:$C,$B17,'Project List'!$I:$I,T$4)</f>
        <v>0</v>
      </c>
      <c r="U17" s="10">
        <f>SUMIFS('Project List'!$G:$G,'Project List'!$C:$C,'State Summary'!$B17)-SUM('State Summary'!$C17:$T17)</f>
        <v>0</v>
      </c>
      <c r="V17" s="16">
        <f t="shared" si="1"/>
        <v>0.1</v>
      </c>
      <c r="W17" s="9">
        <f t="shared" si="0"/>
        <v>0.1</v>
      </c>
      <c r="X17" s="11">
        <f t="shared" si="2"/>
        <v>41</v>
      </c>
      <c r="Z17" s="12"/>
      <c r="AA17" s="12"/>
    </row>
    <row r="18" spans="2:27" ht="14.4">
      <c r="B18" s="8" t="s">
        <v>293</v>
      </c>
      <c r="C18" s="9">
        <f>SUMIFS('Project List'!$G:$G,'Project List'!$C:$C,$B18,'Project List'!$I:$I,C$4)</f>
        <v>0</v>
      </c>
      <c r="D18" s="9">
        <f>SUMIFS('Project List'!$G:$G,'Project List'!$C:$C,$B18,'Project List'!$I:$I,D$4)</f>
        <v>0</v>
      </c>
      <c r="E18" s="9">
        <f>SUMIFS('Project List'!$G:$G,'Project List'!$C:$C,$B18,'Project List'!$I:$I,E$4)</f>
        <v>0</v>
      </c>
      <c r="F18" s="9">
        <f>SUMIFS('Project List'!$G:$G,'Project List'!$C:$C,$B18,'Project List'!$I:$I,F$4)</f>
        <v>0</v>
      </c>
      <c r="G18" s="9">
        <f>SUMIFS('Project List'!$G:$G,'Project List'!$C:$C,$B18,'Project List'!$I:$I,G$4)</f>
        <v>0</v>
      </c>
      <c r="H18" s="9">
        <f>SUMIFS('Project List'!$G:$G,'Project List'!$C:$C,$B18,'Project List'!$I:$I,H$4)</f>
        <v>0</v>
      </c>
      <c r="I18" s="9">
        <f>SUMIFS('Project List'!$G:$G,'Project List'!$C:$C,$B18,'Project List'!$I:$I,I$4)</f>
        <v>0</v>
      </c>
      <c r="J18" s="9">
        <f>SUMIFS('Project List'!$G:$G,'Project List'!$C:$C,$B18,'Project List'!$I:$I,J$4)</f>
        <v>0</v>
      </c>
      <c r="K18" s="9">
        <f>SUMIFS('Project List'!$G:$G,'Project List'!$C:$C,$B18,'Project List'!$I:$I,K$4)</f>
        <v>0.1</v>
      </c>
      <c r="L18" s="9">
        <f>SUMIFS('Project List'!$G:$G,'Project List'!$C:$C,$B18,'Project List'!$I:$I,L$4)</f>
        <v>1</v>
      </c>
      <c r="M18" s="9">
        <f>SUMIFS('Project List'!$G:$G,'Project List'!$C:$C,$B18,'Project List'!$I:$I,M$4)</f>
        <v>0</v>
      </c>
      <c r="N18" s="9">
        <f>SUMIFS('Project List'!$G:$G,'Project List'!$C:$C,$B18,'Project List'!$I:$I,N$4)</f>
        <v>0.54</v>
      </c>
      <c r="O18" s="9">
        <f>SUMIFS('Project List'!$G:$G,'Project List'!$C:$C,$B18,'Project List'!$I:$I,O$4)</f>
        <v>0</v>
      </c>
      <c r="P18" s="9">
        <f>SUMIFS('Project List'!$G:$G,'Project List'!$C:$C,$B18,'Project List'!$I:$I,P$4)</f>
        <v>3.9550000000000001</v>
      </c>
      <c r="Q18" s="9">
        <f>SUMIFS('Project List'!$G:$G,'Project List'!$C:$C,$B18,'Project List'!$I:$I,Q$4)</f>
        <v>65.4953</v>
      </c>
      <c r="R18" s="9">
        <f>SUMIFS('Project List'!$G:$G,'Project List'!$C:$C,$B18,'Project List'!$I:$I,R$4)</f>
        <v>112.392</v>
      </c>
      <c r="S18" s="9">
        <f>SUMIFS('Project List'!$G:$G,'Project List'!$C:$C,$B18,'Project List'!$I:$I,S$4)</f>
        <v>30.8</v>
      </c>
      <c r="T18" s="9">
        <f>SUMIFS('Project List'!$G:$G,'Project List'!$C:$C,$B18,'Project List'!$I:$I,T$4)</f>
        <v>25.799999</v>
      </c>
      <c r="U18" s="10">
        <f>SUMIFS('Project List'!$G:$G,'Project List'!$C:$C,'State Summary'!$B18)-SUM('State Summary'!$C18:$T18)</f>
        <v>0</v>
      </c>
      <c r="V18" s="16">
        <f t="shared" si="1"/>
        <v>240.08229900000003</v>
      </c>
      <c r="W18" s="9">
        <f t="shared" si="0"/>
        <v>240.08229900000003</v>
      </c>
      <c r="X18" s="11">
        <f t="shared" si="2"/>
        <v>6</v>
      </c>
      <c r="Z18" s="12"/>
      <c r="AA18" s="12"/>
    </row>
    <row r="19" spans="2:27" ht="14.4">
      <c r="B19" s="8" t="s">
        <v>294</v>
      </c>
      <c r="C19" s="9">
        <f>SUMIFS('Project List'!$G:$G,'Project List'!$C:$C,$B19,'Project List'!$I:$I,C$4)</f>
        <v>0</v>
      </c>
      <c r="D19" s="9">
        <f>SUMIFS('Project List'!$G:$G,'Project List'!$C:$C,$B19,'Project List'!$I:$I,D$4)</f>
        <v>0</v>
      </c>
      <c r="E19" s="9">
        <f>SUMIFS('Project List'!$G:$G,'Project List'!$C:$C,$B19,'Project List'!$I:$I,E$4)</f>
        <v>0</v>
      </c>
      <c r="F19" s="9">
        <f>SUMIFS('Project List'!$G:$G,'Project List'!$C:$C,$B19,'Project List'!$I:$I,F$4)</f>
        <v>0</v>
      </c>
      <c r="G19" s="9">
        <f>SUMIFS('Project List'!$G:$G,'Project List'!$C:$C,$B19,'Project List'!$I:$I,G$4)</f>
        <v>0</v>
      </c>
      <c r="H19" s="9">
        <f>SUMIFS('Project List'!$G:$G,'Project List'!$C:$C,$B19,'Project List'!$I:$I,H$4)</f>
        <v>0</v>
      </c>
      <c r="I19" s="9">
        <f>SUMIFS('Project List'!$G:$G,'Project List'!$C:$C,$B19,'Project List'!$I:$I,I$4)</f>
        <v>0</v>
      </c>
      <c r="J19" s="9">
        <f>SUMIFS('Project List'!$G:$G,'Project List'!$C:$C,$B19,'Project List'!$I:$I,J$4)</f>
        <v>0</v>
      </c>
      <c r="K19" s="9">
        <f>SUMIFS('Project List'!$G:$G,'Project List'!$C:$C,$B19,'Project List'!$I:$I,K$4)</f>
        <v>0</v>
      </c>
      <c r="L19" s="9">
        <f>SUMIFS('Project List'!$G:$G,'Project List'!$C:$C,$B19,'Project List'!$I:$I,L$4)</f>
        <v>3.2194615384615384</v>
      </c>
      <c r="M19" s="9">
        <f>SUMIFS('Project List'!$G:$G,'Project List'!$C:$C,$B19,'Project List'!$I:$I,M$4)</f>
        <v>4.0725384615384614</v>
      </c>
      <c r="N19" s="9">
        <f>SUMIFS('Project List'!$G:$G,'Project List'!$C:$C,$B19,'Project List'!$I:$I,N$4)</f>
        <v>3.56</v>
      </c>
      <c r="O19" s="9">
        <f>SUMIFS('Project List'!$G:$G,'Project List'!$C:$C,$B19,'Project List'!$I:$I,O$4)</f>
        <v>0</v>
      </c>
      <c r="P19" s="9">
        <f>SUMIFS('Project List'!$G:$G,'Project List'!$C:$C,$B19,'Project List'!$I:$I,P$4)</f>
        <v>1.6099999999999999</v>
      </c>
      <c r="Q19" s="9">
        <f>SUMIFS('Project List'!$G:$G,'Project List'!$C:$C,$B19,'Project List'!$I:$I,Q$4)</f>
        <v>0</v>
      </c>
      <c r="R19" s="9">
        <f>SUMIFS('Project List'!$G:$G,'Project List'!$C:$C,$B19,'Project List'!$I:$I,R$4)</f>
        <v>0</v>
      </c>
      <c r="S19" s="9">
        <f>SUMIFS('Project List'!$G:$G,'Project List'!$C:$C,$B19,'Project List'!$I:$I,S$4)</f>
        <v>0</v>
      </c>
      <c r="T19" s="9">
        <f>SUMIFS('Project List'!$G:$G,'Project List'!$C:$C,$B19,'Project List'!$I:$I,T$4)</f>
        <v>0</v>
      </c>
      <c r="U19" s="10">
        <f>SUMIFS('Project List'!$G:$G,'Project List'!$C:$C,'State Summary'!$B19)-SUM('State Summary'!$C19:$T19)</f>
        <v>0</v>
      </c>
      <c r="V19" s="16">
        <f t="shared" si="1"/>
        <v>12.462</v>
      </c>
      <c r="W19" s="9">
        <f t="shared" si="0"/>
        <v>12.462</v>
      </c>
      <c r="X19" s="11">
        <f t="shared" si="2"/>
        <v>24</v>
      </c>
      <c r="Z19" s="12"/>
      <c r="AA19" s="12"/>
    </row>
    <row r="20" spans="2:27" ht="14.4">
      <c r="B20" s="8" t="s">
        <v>292</v>
      </c>
      <c r="C20" s="9">
        <f>SUMIFS('Project List'!$G:$G,'Project List'!$C:$C,$B20,'Project List'!$I:$I,C$4)</f>
        <v>0</v>
      </c>
      <c r="D20" s="9">
        <f>SUMIFS('Project List'!$G:$G,'Project List'!$C:$C,$B20,'Project List'!$I:$I,D$4)</f>
        <v>0</v>
      </c>
      <c r="E20" s="9">
        <f>SUMIFS('Project List'!$G:$G,'Project List'!$C:$C,$B20,'Project List'!$I:$I,E$4)</f>
        <v>0</v>
      </c>
      <c r="F20" s="9">
        <f>SUMIFS('Project List'!$G:$G,'Project List'!$C:$C,$B20,'Project List'!$I:$I,F$4)</f>
        <v>0</v>
      </c>
      <c r="G20" s="9">
        <f>SUMIFS('Project List'!$G:$G,'Project List'!$C:$C,$B20,'Project List'!$I:$I,G$4)</f>
        <v>0</v>
      </c>
      <c r="H20" s="9">
        <f>SUMIFS('Project List'!$G:$G,'Project List'!$C:$C,$B20,'Project List'!$I:$I,H$4)</f>
        <v>5.2369230769230765E-2</v>
      </c>
      <c r="I20" s="9">
        <f>SUMIFS('Project List'!$G:$G,'Project List'!$C:$C,$B20,'Project List'!$I:$I,I$4)</f>
        <v>0</v>
      </c>
      <c r="J20" s="9">
        <f>SUMIFS('Project List'!$G:$G,'Project List'!$C:$C,$B20,'Project List'!$I:$I,J$4)</f>
        <v>4.5692307692307685E-2</v>
      </c>
      <c r="K20" s="9">
        <f>SUMIFS('Project List'!$G:$G,'Project List'!$C:$C,$B20,'Project List'!$I:$I,K$4)</f>
        <v>1.9038461538461535E-2</v>
      </c>
      <c r="L20" s="9">
        <f>SUMIFS('Project List'!$G:$G,'Project List'!$C:$C,$B20,'Project List'!$I:$I,L$4)</f>
        <v>0.96318461538461531</v>
      </c>
      <c r="M20" s="9">
        <f>SUMIFS('Project List'!$G:$G,'Project List'!$C:$C,$B20,'Project List'!$I:$I,M$4)</f>
        <v>2.7071476923076925</v>
      </c>
      <c r="N20" s="9">
        <f>SUMIFS('Project List'!$G:$G,'Project List'!$C:$C,$B20,'Project List'!$I:$I,N$4)</f>
        <v>0.75104615384615392</v>
      </c>
      <c r="O20" s="9">
        <f>SUMIFS('Project List'!$G:$G,'Project List'!$C:$C,$B20,'Project List'!$I:$I,O$4)</f>
        <v>0</v>
      </c>
      <c r="P20" s="9">
        <f>SUMIFS('Project List'!$G:$G,'Project List'!$C:$C,$B20,'Project List'!$I:$I,P$4)</f>
        <v>0</v>
      </c>
      <c r="Q20" s="9">
        <f>SUMIFS('Project List'!$G:$G,'Project List'!$C:$C,$B20,'Project List'!$I:$I,Q$4)</f>
        <v>0</v>
      </c>
      <c r="R20" s="9">
        <f>SUMIFS('Project List'!$G:$G,'Project List'!$C:$C,$B20,'Project List'!$I:$I,R$4)</f>
        <v>0</v>
      </c>
      <c r="S20" s="9">
        <f>SUMIFS('Project List'!$G:$G,'Project List'!$C:$C,$B20,'Project List'!$I:$I,S$4)</f>
        <v>0</v>
      </c>
      <c r="T20" s="9">
        <f>SUMIFS('Project List'!$G:$G,'Project List'!$C:$C,$B20,'Project List'!$I:$I,T$4)</f>
        <v>0</v>
      </c>
      <c r="U20" s="10">
        <f>SUMIFS('Project List'!$G:$G,'Project List'!$C:$C,'State Summary'!$B20)-SUM('State Summary'!$C20:$T20)</f>
        <v>0</v>
      </c>
      <c r="V20" s="16">
        <f t="shared" si="1"/>
        <v>4.5384784615384621</v>
      </c>
      <c r="W20" s="9">
        <f t="shared" si="0"/>
        <v>4.5384784615384621</v>
      </c>
      <c r="X20" s="11">
        <f t="shared" si="2"/>
        <v>29</v>
      </c>
      <c r="Z20" s="12"/>
      <c r="AA20" s="12"/>
    </row>
    <row r="21" spans="2:27" ht="14.4">
      <c r="B21" s="8" t="s">
        <v>295</v>
      </c>
      <c r="C21" s="9">
        <f>SUMIFS('Project List'!$G:$G,'Project List'!$C:$C,$B21,'Project List'!$I:$I,C$4)</f>
        <v>0</v>
      </c>
      <c r="D21" s="9">
        <f>SUMIFS('Project List'!$G:$G,'Project List'!$C:$C,$B21,'Project List'!$I:$I,D$4)</f>
        <v>0</v>
      </c>
      <c r="E21" s="9">
        <f>SUMIFS('Project List'!$G:$G,'Project List'!$C:$C,$B21,'Project List'!$I:$I,E$4)</f>
        <v>0</v>
      </c>
      <c r="F21" s="9">
        <f>SUMIFS('Project List'!$G:$G,'Project List'!$C:$C,$B21,'Project List'!$I:$I,F$4)</f>
        <v>0</v>
      </c>
      <c r="G21" s="9">
        <f>SUMIFS('Project List'!$G:$G,'Project List'!$C:$C,$B21,'Project List'!$I:$I,G$4)</f>
        <v>0</v>
      </c>
      <c r="H21" s="9">
        <f>SUMIFS('Project List'!$G:$G,'Project List'!$C:$C,$B21,'Project List'!$I:$I,H$4)</f>
        <v>0</v>
      </c>
      <c r="I21" s="9">
        <f>SUMIFS('Project List'!$G:$G,'Project List'!$C:$C,$B21,'Project List'!$I:$I,I$4)</f>
        <v>0</v>
      </c>
      <c r="J21" s="9">
        <f>SUMIFS('Project List'!$G:$G,'Project List'!$C:$C,$B21,'Project List'!$I:$I,J$4)</f>
        <v>0</v>
      </c>
      <c r="K21" s="9">
        <f>SUMIFS('Project List'!$G:$G,'Project List'!$C:$C,$B21,'Project List'!$I:$I,K$4)</f>
        <v>0</v>
      </c>
      <c r="L21" s="9">
        <f>SUMIFS('Project List'!$G:$G,'Project List'!$C:$C,$B21,'Project List'!$I:$I,L$4)</f>
        <v>0.92307692307692313</v>
      </c>
      <c r="M21" s="9">
        <f>SUMIFS('Project List'!$G:$G,'Project List'!$C:$C,$B21,'Project List'!$I:$I,M$4)</f>
        <v>0</v>
      </c>
      <c r="N21" s="9">
        <f>SUMIFS('Project List'!$G:$G,'Project List'!$C:$C,$B21,'Project List'!$I:$I,N$4)</f>
        <v>1.9561538461538461</v>
      </c>
      <c r="O21" s="9">
        <f>SUMIFS('Project List'!$G:$G,'Project List'!$C:$C,$B21,'Project List'!$I:$I,O$4)</f>
        <v>0</v>
      </c>
      <c r="P21" s="9">
        <f>SUMIFS('Project List'!$G:$G,'Project List'!$C:$C,$B21,'Project List'!$I:$I,P$4)</f>
        <v>0</v>
      </c>
      <c r="Q21" s="9">
        <f>SUMIFS('Project List'!$G:$G,'Project List'!$C:$C,$B21,'Project List'!$I:$I,Q$4)</f>
        <v>0</v>
      </c>
      <c r="R21" s="9">
        <f>SUMIFS('Project List'!$G:$G,'Project List'!$C:$C,$B21,'Project List'!$I:$I,R$4)</f>
        <v>0</v>
      </c>
      <c r="S21" s="9">
        <f>SUMIFS('Project List'!$G:$G,'Project List'!$C:$C,$B21,'Project List'!$I:$I,S$4)</f>
        <v>0</v>
      </c>
      <c r="T21" s="9">
        <f>SUMIFS('Project List'!$G:$G,'Project List'!$C:$C,$B21,'Project List'!$I:$I,T$4)</f>
        <v>0</v>
      </c>
      <c r="U21" s="10">
        <f>SUMIFS('Project List'!$G:$G,'Project List'!$C:$C,'State Summary'!$B21)-SUM('State Summary'!$C21:$T21)</f>
        <v>0</v>
      </c>
      <c r="V21" s="16">
        <f t="shared" si="1"/>
        <v>2.8792307692307695</v>
      </c>
      <c r="W21" s="9">
        <f t="shared" si="0"/>
        <v>2.8792307692307695</v>
      </c>
      <c r="X21" s="11">
        <f t="shared" si="2"/>
        <v>32</v>
      </c>
      <c r="Z21" s="12"/>
      <c r="AA21" s="12"/>
    </row>
    <row r="22" spans="2:27" ht="14.4">
      <c r="B22" s="8" t="s">
        <v>296</v>
      </c>
      <c r="C22" s="9">
        <f>SUMIFS('Project List'!$G:$G,'Project List'!$C:$C,$B22,'Project List'!$I:$I,C$4)</f>
        <v>0</v>
      </c>
      <c r="D22" s="9">
        <f>SUMIFS('Project List'!$G:$G,'Project List'!$C:$C,$B22,'Project List'!$I:$I,D$4)</f>
        <v>0</v>
      </c>
      <c r="E22" s="9">
        <f>SUMIFS('Project List'!$G:$G,'Project List'!$C:$C,$B22,'Project List'!$I:$I,E$4)</f>
        <v>0</v>
      </c>
      <c r="F22" s="9">
        <f>SUMIFS('Project List'!$G:$G,'Project List'!$C:$C,$B22,'Project List'!$I:$I,F$4)</f>
        <v>0</v>
      </c>
      <c r="G22" s="9">
        <f>SUMIFS('Project List'!$G:$G,'Project List'!$C:$C,$B22,'Project List'!$I:$I,G$4)</f>
        <v>0</v>
      </c>
      <c r="H22" s="9">
        <f>SUMIFS('Project List'!$G:$G,'Project List'!$C:$C,$B22,'Project List'!$I:$I,H$4)</f>
        <v>0</v>
      </c>
      <c r="I22" s="9">
        <f>SUMIFS('Project List'!$G:$G,'Project List'!$C:$C,$B22,'Project List'!$I:$I,I$4)</f>
        <v>2.8199999999999999E-2</v>
      </c>
      <c r="J22" s="9">
        <f>SUMIFS('Project List'!$G:$G,'Project List'!$C:$C,$B22,'Project List'!$I:$I,J$4)</f>
        <v>0</v>
      </c>
      <c r="K22" s="9">
        <f>SUMIFS('Project List'!$G:$G,'Project List'!$C:$C,$B22,'Project List'!$I:$I,K$4)</f>
        <v>3.15E-2</v>
      </c>
      <c r="L22" s="9">
        <f>SUMIFS('Project List'!$G:$G,'Project List'!$C:$C,$B22,'Project List'!$I:$I,L$4)</f>
        <v>0</v>
      </c>
      <c r="M22" s="9">
        <f>SUMIFS('Project List'!$G:$G,'Project List'!$C:$C,$B22,'Project List'!$I:$I,M$4)</f>
        <v>0</v>
      </c>
      <c r="N22" s="9">
        <f>SUMIFS('Project List'!$G:$G,'Project List'!$C:$C,$B22,'Project List'!$I:$I,N$4)</f>
        <v>8.5</v>
      </c>
      <c r="O22" s="9">
        <f>SUMIFS('Project List'!$G:$G,'Project List'!$C:$C,$B22,'Project List'!$I:$I,O$4)</f>
        <v>0</v>
      </c>
      <c r="P22" s="9">
        <f>SUMIFS('Project List'!$G:$G,'Project List'!$C:$C,$B22,'Project List'!$I:$I,P$4)</f>
        <v>4.384615384615385</v>
      </c>
      <c r="Q22" s="9">
        <f>SUMIFS('Project List'!$G:$G,'Project List'!$C:$C,$B22,'Project List'!$I:$I,Q$4)</f>
        <v>0</v>
      </c>
      <c r="R22" s="9">
        <f>SUMIFS('Project List'!$G:$G,'Project List'!$C:$C,$B22,'Project List'!$I:$I,R$4)</f>
        <v>0</v>
      </c>
      <c r="S22" s="9">
        <f>SUMIFS('Project List'!$G:$G,'Project List'!$C:$C,$B22,'Project List'!$I:$I,S$4)</f>
        <v>0</v>
      </c>
      <c r="T22" s="9">
        <f>SUMIFS('Project List'!$G:$G,'Project List'!$C:$C,$B22,'Project List'!$I:$I,T$4)</f>
        <v>0</v>
      </c>
      <c r="U22" s="10">
        <f>SUMIFS('Project List'!$G:$G,'Project List'!$C:$C,'State Summary'!$B22)-SUM('State Summary'!$C22:$T22)</f>
        <v>0</v>
      </c>
      <c r="V22" s="16">
        <f t="shared" si="1"/>
        <v>12.944315384615384</v>
      </c>
      <c r="W22" s="9">
        <f t="shared" si="0"/>
        <v>12.944315384615384</v>
      </c>
      <c r="X22" s="11">
        <f t="shared" si="2"/>
        <v>23</v>
      </c>
      <c r="Z22" s="12"/>
      <c r="AA22" s="12"/>
    </row>
    <row r="23" spans="2:27" ht="14.4">
      <c r="B23" s="8" t="s">
        <v>297</v>
      </c>
      <c r="C23" s="9">
        <f>SUMIFS('Project List'!$G:$G,'Project List'!$C:$C,$B23,'Project List'!$I:$I,C$4)</f>
        <v>0</v>
      </c>
      <c r="D23" s="9">
        <f>SUMIFS('Project List'!$G:$G,'Project List'!$C:$C,$B23,'Project List'!$I:$I,D$4)</f>
        <v>0</v>
      </c>
      <c r="E23" s="9">
        <f>SUMIFS('Project List'!$G:$G,'Project List'!$C:$C,$B23,'Project List'!$I:$I,E$4)</f>
        <v>0</v>
      </c>
      <c r="F23" s="9">
        <f>SUMIFS('Project List'!$G:$G,'Project List'!$C:$C,$B23,'Project List'!$I:$I,F$4)</f>
        <v>0</v>
      </c>
      <c r="G23" s="9">
        <f>SUMIFS('Project List'!$G:$G,'Project List'!$C:$C,$B23,'Project List'!$I:$I,G$4)</f>
        <v>0</v>
      </c>
      <c r="H23" s="9">
        <f>SUMIFS('Project List'!$G:$G,'Project List'!$C:$C,$B23,'Project List'!$I:$I,H$4)</f>
        <v>0</v>
      </c>
      <c r="I23" s="9">
        <f>SUMIFS('Project List'!$G:$G,'Project List'!$C:$C,$B23,'Project List'!$I:$I,I$4)</f>
        <v>0</v>
      </c>
      <c r="J23" s="9">
        <f>SUMIFS('Project List'!$G:$G,'Project List'!$C:$C,$B23,'Project List'!$I:$I,J$4)</f>
        <v>0</v>
      </c>
      <c r="K23" s="9">
        <f>SUMIFS('Project List'!$G:$G,'Project List'!$C:$C,$B23,'Project List'!$I:$I,K$4)</f>
        <v>0</v>
      </c>
      <c r="L23" s="9">
        <f>SUMIFS('Project List'!$G:$G,'Project List'!$C:$C,$B23,'Project List'!$I:$I,L$4)</f>
        <v>0</v>
      </c>
      <c r="M23" s="9">
        <f>SUMIFS('Project List'!$G:$G,'Project List'!$C:$C,$B23,'Project List'!$I:$I,M$4)</f>
        <v>0</v>
      </c>
      <c r="N23" s="9">
        <f>SUMIFS('Project List'!$G:$G,'Project List'!$C:$C,$B23,'Project List'!$I:$I,N$4)</f>
        <v>0</v>
      </c>
      <c r="O23" s="9">
        <f>SUMIFS('Project List'!$G:$G,'Project List'!$C:$C,$B23,'Project List'!$I:$I,O$4)</f>
        <v>0</v>
      </c>
      <c r="P23" s="9">
        <f>SUMIFS('Project List'!$G:$G,'Project List'!$C:$C,$B23,'Project List'!$I:$I,P$4)</f>
        <v>0</v>
      </c>
      <c r="Q23" s="9">
        <f>SUMIFS('Project List'!$G:$G,'Project List'!$C:$C,$B23,'Project List'!$I:$I,Q$4)</f>
        <v>0</v>
      </c>
      <c r="R23" s="9">
        <f>SUMIFS('Project List'!$G:$G,'Project List'!$C:$C,$B23,'Project List'!$I:$I,R$4)</f>
        <v>0</v>
      </c>
      <c r="S23" s="9">
        <f>SUMIFS('Project List'!$G:$G,'Project List'!$C:$C,$B23,'Project List'!$I:$I,S$4)</f>
        <v>0</v>
      </c>
      <c r="T23" s="9">
        <f>SUMIFS('Project List'!$G:$G,'Project List'!$C:$C,$B23,'Project List'!$I:$I,T$4)</f>
        <v>0</v>
      </c>
      <c r="U23" s="10">
        <f>SUMIFS('Project List'!$G:$G,'Project List'!$C:$C,'State Summary'!$B23)-SUM('State Summary'!$C23:$T23)</f>
        <v>0</v>
      </c>
      <c r="V23" s="16">
        <f t="shared" si="1"/>
        <v>0</v>
      </c>
      <c r="W23" s="9">
        <f t="shared" si="0"/>
        <v>0</v>
      </c>
      <c r="X23" s="11">
        <f t="shared" si="2"/>
        <v>45</v>
      </c>
      <c r="Z23" s="12"/>
      <c r="AA23" s="12"/>
    </row>
    <row r="24" spans="2:27" ht="14.4">
      <c r="B24" s="8" t="s">
        <v>300</v>
      </c>
      <c r="C24" s="9">
        <f>SUMIFS('Project List'!$G:$G,'Project List'!$C:$C,$B24,'Project List'!$I:$I,C$4)</f>
        <v>0</v>
      </c>
      <c r="D24" s="9">
        <f>SUMIFS('Project List'!$G:$G,'Project List'!$C:$C,$B24,'Project List'!$I:$I,D$4)</f>
        <v>0</v>
      </c>
      <c r="E24" s="9">
        <f>SUMIFS('Project List'!$G:$G,'Project List'!$C:$C,$B24,'Project List'!$I:$I,E$4)</f>
        <v>0</v>
      </c>
      <c r="F24" s="9">
        <f>SUMIFS('Project List'!$G:$G,'Project List'!$C:$C,$B24,'Project List'!$I:$I,F$4)</f>
        <v>0</v>
      </c>
      <c r="G24" s="9">
        <f>SUMIFS('Project List'!$G:$G,'Project List'!$C:$C,$B24,'Project List'!$I:$I,G$4)</f>
        <v>0</v>
      </c>
      <c r="H24" s="9">
        <f>SUMIFS('Project List'!$G:$G,'Project List'!$C:$C,$B24,'Project List'!$I:$I,H$4)</f>
        <v>0</v>
      </c>
      <c r="I24" s="9">
        <f>SUMIFS('Project List'!$G:$G,'Project List'!$C:$C,$B24,'Project List'!$I:$I,I$4)</f>
        <v>0</v>
      </c>
      <c r="J24" s="9">
        <f>SUMIFS('Project List'!$G:$G,'Project List'!$C:$C,$B24,'Project List'!$I:$I,J$4)</f>
        <v>0</v>
      </c>
      <c r="K24" s="9">
        <f>SUMIFS('Project List'!$G:$G,'Project List'!$C:$C,$B24,'Project List'!$I:$I,K$4)</f>
        <v>5.0999999999999997E-2</v>
      </c>
      <c r="L24" s="9">
        <f>SUMIFS('Project List'!$G:$G,'Project List'!$C:$C,$B24,'Project List'!$I:$I,L$4)</f>
        <v>4.6899999999999997E-2</v>
      </c>
      <c r="M24" s="9">
        <f>SUMIFS('Project List'!$G:$G,'Project List'!$C:$C,$B24,'Project List'!$I:$I,M$4)</f>
        <v>0.61112000000000011</v>
      </c>
      <c r="N24" s="9">
        <f>SUMIFS('Project List'!$G:$G,'Project List'!$C:$C,$B24,'Project List'!$I:$I,N$4)</f>
        <v>4.0615384615384616E-2</v>
      </c>
      <c r="O24" s="9">
        <f>SUMIFS('Project List'!$G:$G,'Project List'!$C:$C,$B24,'Project List'!$I:$I,O$4)</f>
        <v>0</v>
      </c>
      <c r="P24" s="9">
        <f>SUMIFS('Project List'!$G:$G,'Project List'!$C:$C,$B24,'Project List'!$I:$I,P$4)</f>
        <v>0</v>
      </c>
      <c r="Q24" s="9">
        <f>SUMIFS('Project List'!$G:$G,'Project List'!$C:$C,$B24,'Project List'!$I:$I,Q$4)</f>
        <v>5.3584615384615386</v>
      </c>
      <c r="R24" s="9">
        <f>SUMIFS('Project List'!$G:$G,'Project List'!$C:$C,$B24,'Project List'!$I:$I,R$4)</f>
        <v>15.436923076923076</v>
      </c>
      <c r="S24" s="9">
        <f>SUMIFS('Project List'!$G:$G,'Project List'!$C:$C,$B24,'Project List'!$I:$I,S$4)</f>
        <v>10.692307692307693</v>
      </c>
      <c r="T24" s="9">
        <f>SUMIFS('Project List'!$G:$G,'Project List'!$C:$C,$B24,'Project List'!$I:$I,T$4)</f>
        <v>0</v>
      </c>
      <c r="U24" s="10">
        <f>SUMIFS('Project List'!$G:$G,'Project List'!$C:$C,'State Summary'!$B24)-SUM('State Summary'!$C24:$T24)</f>
        <v>0</v>
      </c>
      <c r="V24" s="16">
        <f t="shared" si="1"/>
        <v>32.237327692307694</v>
      </c>
      <c r="W24" s="9">
        <f t="shared" si="0"/>
        <v>32.237327692307694</v>
      </c>
      <c r="X24" s="11">
        <f t="shared" si="2"/>
        <v>17</v>
      </c>
      <c r="Z24" s="12"/>
      <c r="AA24" s="12"/>
    </row>
    <row r="25" spans="2:27" ht="14.4">
      <c r="B25" s="8" t="s">
        <v>299</v>
      </c>
      <c r="C25" s="9">
        <f>SUMIFS('Project List'!$G:$G,'Project List'!$C:$C,$B25,'Project List'!$I:$I,C$4)</f>
        <v>0</v>
      </c>
      <c r="D25" s="9">
        <f>SUMIFS('Project List'!$G:$G,'Project List'!$C:$C,$B25,'Project List'!$I:$I,D$4)</f>
        <v>0</v>
      </c>
      <c r="E25" s="9">
        <f>SUMIFS('Project List'!$G:$G,'Project List'!$C:$C,$B25,'Project List'!$I:$I,E$4)</f>
        <v>0</v>
      </c>
      <c r="F25" s="9">
        <f>SUMIFS('Project List'!$G:$G,'Project List'!$C:$C,$B25,'Project List'!$I:$I,F$4)</f>
        <v>0</v>
      </c>
      <c r="G25" s="9">
        <f>SUMIFS('Project List'!$G:$G,'Project List'!$C:$C,$B25,'Project List'!$I:$I,G$4)</f>
        <v>1.7515384615384617E-2</v>
      </c>
      <c r="H25" s="9">
        <f>SUMIFS('Project List'!$G:$G,'Project List'!$C:$C,$B25,'Project List'!$I:$I,H$4)</f>
        <v>1.6961538461538458E-2</v>
      </c>
      <c r="I25" s="9">
        <f>SUMIFS('Project List'!$G:$G,'Project List'!$C:$C,$B25,'Project List'!$I:$I,I$4)</f>
        <v>0</v>
      </c>
      <c r="J25" s="9">
        <f>SUMIFS('Project List'!$G:$G,'Project List'!$C:$C,$B25,'Project List'!$I:$I,J$4)</f>
        <v>0</v>
      </c>
      <c r="K25" s="9">
        <f>SUMIFS('Project List'!$G:$G,'Project List'!$C:$C,$B25,'Project List'!$I:$I,K$4)</f>
        <v>0</v>
      </c>
      <c r="L25" s="9">
        <f>SUMIFS('Project List'!$G:$G,'Project List'!$C:$C,$B25,'Project List'!$I:$I,L$4)</f>
        <v>0</v>
      </c>
      <c r="M25" s="9">
        <f>SUMIFS('Project List'!$G:$G,'Project List'!$C:$C,$B25,'Project List'!$I:$I,M$4)</f>
        <v>0</v>
      </c>
      <c r="N25" s="9">
        <f>SUMIFS('Project List'!$G:$G,'Project List'!$C:$C,$B25,'Project List'!$I:$I,N$4)</f>
        <v>0</v>
      </c>
      <c r="O25" s="9">
        <f>SUMIFS('Project List'!$G:$G,'Project List'!$C:$C,$B25,'Project List'!$I:$I,O$4)</f>
        <v>9.8149300000000004</v>
      </c>
      <c r="P25" s="9">
        <f>SUMIFS('Project List'!$G:$G,'Project List'!$C:$C,$B25,'Project List'!$I:$I,P$4)</f>
        <v>18.595830769230769</v>
      </c>
      <c r="Q25" s="9">
        <f>SUMIFS('Project List'!$G:$G,'Project List'!$C:$C,$B25,'Project List'!$I:$I,Q$4)</f>
        <v>24.057707692307694</v>
      </c>
      <c r="R25" s="9">
        <f>SUMIFS('Project List'!$G:$G,'Project List'!$C:$C,$B25,'Project List'!$I:$I,R$4)</f>
        <v>19.913600000000002</v>
      </c>
      <c r="S25" s="9">
        <f>SUMIFS('Project List'!$G:$G,'Project List'!$C:$C,$B25,'Project List'!$I:$I,S$4)</f>
        <v>31.424900000000001</v>
      </c>
      <c r="T25" s="9">
        <f>SUMIFS('Project List'!$G:$G,'Project List'!$C:$C,$B25,'Project List'!$I:$I,T$4)</f>
        <v>41.716000000000001</v>
      </c>
      <c r="U25" s="10">
        <f>SUMIFS('Project List'!$G:$G,'Project List'!$C:$C,'State Summary'!$B25)-SUM('State Summary'!$C25:$T25)</f>
        <v>2.5199999999999818</v>
      </c>
      <c r="V25" s="16">
        <f t="shared" si="1"/>
        <v>145.55744538461539</v>
      </c>
      <c r="W25" s="9">
        <f t="shared" si="0"/>
        <v>148.07744538461537</v>
      </c>
      <c r="X25" s="11">
        <f t="shared" si="2"/>
        <v>9</v>
      </c>
      <c r="Z25" s="12"/>
      <c r="AA25" s="12"/>
    </row>
    <row r="26" spans="2:27" ht="14.4">
      <c r="B26" s="8" t="s">
        <v>298</v>
      </c>
      <c r="C26" s="9">
        <f>SUMIFS('Project List'!$G:$G,'Project List'!$C:$C,$B26,'Project List'!$I:$I,C$4)</f>
        <v>0</v>
      </c>
      <c r="D26" s="9">
        <f>SUMIFS('Project List'!$G:$G,'Project List'!$C:$C,$B26,'Project List'!$I:$I,D$4)</f>
        <v>0</v>
      </c>
      <c r="E26" s="9">
        <f>SUMIFS('Project List'!$G:$G,'Project List'!$C:$C,$B26,'Project List'!$I:$I,E$4)</f>
        <v>0</v>
      </c>
      <c r="F26" s="9">
        <f>SUMIFS('Project List'!$G:$G,'Project List'!$C:$C,$B26,'Project List'!$I:$I,F$4)</f>
        <v>0</v>
      </c>
      <c r="G26" s="9">
        <f>SUMIFS('Project List'!$G:$G,'Project List'!$C:$C,$B26,'Project List'!$I:$I,G$4)</f>
        <v>0</v>
      </c>
      <c r="H26" s="9">
        <f>SUMIFS('Project List'!$G:$G,'Project List'!$C:$C,$B26,'Project List'!$I:$I,H$4)</f>
        <v>0</v>
      </c>
      <c r="I26" s="9">
        <f>SUMIFS('Project List'!$G:$G,'Project List'!$C:$C,$B26,'Project List'!$I:$I,I$4)</f>
        <v>0.26584615384615384</v>
      </c>
      <c r="J26" s="9">
        <f>SUMIFS('Project List'!$G:$G,'Project List'!$C:$C,$B26,'Project List'!$I:$I,J$4)</f>
        <v>0</v>
      </c>
      <c r="K26" s="9">
        <f>SUMIFS('Project List'!$G:$G,'Project List'!$C:$C,$B26,'Project List'!$I:$I,K$4)</f>
        <v>1.8006923076923074</v>
      </c>
      <c r="L26" s="9">
        <f>SUMIFS('Project List'!$G:$G,'Project List'!$C:$C,$B26,'Project List'!$I:$I,L$4)</f>
        <v>7.7313715384615387</v>
      </c>
      <c r="M26" s="9">
        <f>SUMIFS('Project List'!$G:$G,'Project List'!$C:$C,$B26,'Project List'!$I:$I,M$4)</f>
        <v>53.26595846153846</v>
      </c>
      <c r="N26" s="9">
        <f>SUMIFS('Project List'!$G:$G,'Project List'!$C:$C,$B26,'Project List'!$I:$I,N$4)</f>
        <v>186.23891692307683</v>
      </c>
      <c r="O26" s="9">
        <f>SUMIFS('Project List'!$G:$G,'Project List'!$C:$C,$B26,'Project List'!$I:$I,O$4)</f>
        <v>88.545380000000009</v>
      </c>
      <c r="P26" s="9">
        <f>SUMIFS('Project List'!$G:$G,'Project List'!$C:$C,$B26,'Project List'!$I:$I,P$4)</f>
        <v>117.92255615384617</v>
      </c>
      <c r="Q26" s="9">
        <f>SUMIFS('Project List'!$G:$G,'Project List'!$C:$C,$B26,'Project List'!$I:$I,Q$4)</f>
        <v>171.71153076923079</v>
      </c>
      <c r="R26" s="9">
        <f>SUMIFS('Project List'!$G:$G,'Project List'!$C:$C,$B26,'Project List'!$I:$I,R$4)</f>
        <v>223.9917038461538</v>
      </c>
      <c r="S26" s="9">
        <f>SUMIFS('Project List'!$G:$G,'Project List'!$C:$C,$B26,'Project List'!$I:$I,S$4)</f>
        <v>116.99814230769232</v>
      </c>
      <c r="T26" s="9">
        <f>SUMIFS('Project List'!$G:$G,'Project List'!$C:$C,$B26,'Project List'!$I:$I,T$4)</f>
        <v>36.244219999999999</v>
      </c>
      <c r="U26" s="10">
        <f>SUMIFS('Project List'!$G:$G,'Project List'!$C:$C,'State Summary'!$B26)-SUM('State Summary'!$C26:$T26)</f>
        <v>0</v>
      </c>
      <c r="V26" s="16">
        <f t="shared" si="1"/>
        <v>1004.7163184615384</v>
      </c>
      <c r="W26" s="9">
        <f t="shared" si="0"/>
        <v>1004.7163184615384</v>
      </c>
      <c r="X26" s="11">
        <f t="shared" si="2"/>
        <v>3</v>
      </c>
      <c r="Z26" s="12"/>
      <c r="AA26" s="12"/>
    </row>
    <row r="27" spans="2:27" ht="14.4">
      <c r="B27" s="8" t="s">
        <v>301</v>
      </c>
      <c r="C27" s="9">
        <f>SUMIFS('Project List'!$G:$G,'Project List'!$C:$C,$B27,'Project List'!$I:$I,C$4)</f>
        <v>0</v>
      </c>
      <c r="D27" s="9">
        <f>SUMIFS('Project List'!$G:$G,'Project List'!$C:$C,$B27,'Project List'!$I:$I,D$4)</f>
        <v>0</v>
      </c>
      <c r="E27" s="9">
        <f>SUMIFS('Project List'!$G:$G,'Project List'!$C:$C,$B27,'Project List'!$I:$I,E$4)</f>
        <v>0</v>
      </c>
      <c r="F27" s="9">
        <f>SUMIFS('Project List'!$G:$G,'Project List'!$C:$C,$B27,'Project List'!$I:$I,F$4)</f>
        <v>0</v>
      </c>
      <c r="G27" s="9">
        <f>SUMIFS('Project List'!$G:$G,'Project List'!$C:$C,$B27,'Project List'!$I:$I,G$4)</f>
        <v>0</v>
      </c>
      <c r="H27" s="9">
        <f>SUMIFS('Project List'!$G:$G,'Project List'!$C:$C,$B27,'Project List'!$I:$I,H$4)</f>
        <v>0</v>
      </c>
      <c r="I27" s="9">
        <f>SUMIFS('Project List'!$G:$G,'Project List'!$C:$C,$B27,'Project List'!$I:$I,I$4)</f>
        <v>0</v>
      </c>
      <c r="J27" s="9">
        <f>SUMIFS('Project List'!$G:$G,'Project List'!$C:$C,$B27,'Project List'!$I:$I,J$4)</f>
        <v>4.0492307692307689E-2</v>
      </c>
      <c r="K27" s="9">
        <f>SUMIFS('Project List'!$G:$G,'Project List'!$C:$C,$B27,'Project List'!$I:$I,K$4)</f>
        <v>1.6076923076923075E-2</v>
      </c>
      <c r="L27" s="9">
        <f>SUMIFS('Project List'!$G:$G,'Project List'!$C:$C,$B27,'Project List'!$I:$I,L$4)</f>
        <v>0</v>
      </c>
      <c r="M27" s="9">
        <f>SUMIFS('Project List'!$G:$G,'Project List'!$C:$C,$B27,'Project List'!$I:$I,M$4)</f>
        <v>5.1214769230769228</v>
      </c>
      <c r="N27" s="9">
        <f>SUMIFS('Project List'!$G:$G,'Project List'!$C:$C,$B27,'Project List'!$I:$I,N$4)</f>
        <v>0.11630769230769229</v>
      </c>
      <c r="O27" s="9">
        <f>SUMIFS('Project List'!$G:$G,'Project List'!$C:$C,$B27,'Project List'!$I:$I,O$4)</f>
        <v>0.66876923076923067</v>
      </c>
      <c r="P27" s="9">
        <f>SUMIFS('Project List'!$G:$G,'Project List'!$C:$C,$B27,'Project List'!$I:$I,P$4)</f>
        <v>1.2668846153846154</v>
      </c>
      <c r="Q27" s="9">
        <f>SUMIFS('Project List'!$G:$G,'Project List'!$C:$C,$B27,'Project List'!$I:$I,Q$4)</f>
        <v>0</v>
      </c>
      <c r="R27" s="9">
        <f>SUMIFS('Project List'!$G:$G,'Project List'!$C:$C,$B27,'Project List'!$I:$I,R$4)</f>
        <v>0</v>
      </c>
      <c r="S27" s="9">
        <f>SUMIFS('Project List'!$G:$G,'Project List'!$C:$C,$B27,'Project List'!$I:$I,S$4)</f>
        <v>0</v>
      </c>
      <c r="T27" s="9">
        <f>SUMIFS('Project List'!$G:$G,'Project List'!$C:$C,$B27,'Project List'!$I:$I,T$4)</f>
        <v>0</v>
      </c>
      <c r="U27" s="10">
        <f>SUMIFS('Project List'!$G:$G,'Project List'!$C:$C,'State Summary'!$B27)-SUM('State Summary'!$C27:$T27)</f>
        <v>0</v>
      </c>
      <c r="V27" s="16">
        <f t="shared" si="1"/>
        <v>7.2300076923076917</v>
      </c>
      <c r="W27" s="9">
        <f t="shared" si="0"/>
        <v>7.2300076923076917</v>
      </c>
      <c r="X27" s="11">
        <f t="shared" si="2"/>
        <v>27</v>
      </c>
      <c r="Z27" s="12"/>
      <c r="AA27" s="12"/>
    </row>
    <row r="28" spans="2:27" ht="14.4">
      <c r="B28" s="8" t="s">
        <v>302</v>
      </c>
      <c r="C28" s="9">
        <f>SUMIFS('Project List'!$G:$G,'Project List'!$C:$C,$B28,'Project List'!$I:$I,C$4)</f>
        <v>0</v>
      </c>
      <c r="D28" s="9">
        <f>SUMIFS('Project List'!$G:$G,'Project List'!$C:$C,$B28,'Project List'!$I:$I,D$4)</f>
        <v>0</v>
      </c>
      <c r="E28" s="9">
        <f>SUMIFS('Project List'!$G:$G,'Project List'!$C:$C,$B28,'Project List'!$I:$I,E$4)</f>
        <v>0</v>
      </c>
      <c r="F28" s="9">
        <f>SUMIFS('Project List'!$G:$G,'Project List'!$C:$C,$B28,'Project List'!$I:$I,F$4)</f>
        <v>0</v>
      </c>
      <c r="G28" s="9">
        <f>SUMIFS('Project List'!$G:$G,'Project List'!$C:$C,$B28,'Project List'!$I:$I,G$4)</f>
        <v>0</v>
      </c>
      <c r="H28" s="9">
        <f>SUMIFS('Project List'!$G:$G,'Project List'!$C:$C,$B28,'Project List'!$I:$I,H$4)</f>
        <v>0</v>
      </c>
      <c r="I28" s="9">
        <f>SUMIFS('Project List'!$G:$G,'Project List'!$C:$C,$B28,'Project List'!$I:$I,I$4)</f>
        <v>0</v>
      </c>
      <c r="J28" s="9">
        <f>SUMIFS('Project List'!$G:$G,'Project List'!$C:$C,$B28,'Project List'!$I:$I,J$4)</f>
        <v>2.4615384615384612E-2</v>
      </c>
      <c r="K28" s="9">
        <f>SUMIFS('Project List'!$G:$G,'Project List'!$C:$C,$B28,'Project List'!$I:$I,K$4)</f>
        <v>0.31907692307692309</v>
      </c>
      <c r="L28" s="9">
        <f>SUMIFS('Project List'!$G:$G,'Project List'!$C:$C,$B28,'Project List'!$I:$I,L$4)</f>
        <v>0.27298461538461538</v>
      </c>
      <c r="M28" s="9">
        <f>SUMIFS('Project List'!$G:$G,'Project List'!$C:$C,$B28,'Project List'!$I:$I,M$4)</f>
        <v>32.556784615384615</v>
      </c>
      <c r="N28" s="9">
        <f>SUMIFS('Project List'!$G:$G,'Project List'!$C:$C,$B28,'Project List'!$I:$I,N$4)</f>
        <v>233.11855384615384</v>
      </c>
      <c r="O28" s="9">
        <f>SUMIFS('Project List'!$G:$G,'Project List'!$C:$C,$B28,'Project List'!$I:$I,O$4)</f>
        <v>246.59503076923076</v>
      </c>
      <c r="P28" s="9">
        <f>SUMIFS('Project List'!$G:$G,'Project List'!$C:$C,$B28,'Project List'!$I:$I,P$4)</f>
        <v>155.38</v>
      </c>
      <c r="Q28" s="9">
        <f>SUMIFS('Project List'!$G:$G,'Project List'!$C:$C,$B28,'Project List'!$I:$I,Q$4)</f>
        <v>126.81</v>
      </c>
      <c r="R28" s="9">
        <f>SUMIFS('Project List'!$G:$G,'Project List'!$C:$C,$B28,'Project List'!$I:$I,R$4)</f>
        <v>46.33</v>
      </c>
      <c r="S28" s="9">
        <f>SUMIFS('Project List'!$G:$G,'Project List'!$C:$C,$B28,'Project List'!$I:$I,S$4)</f>
        <v>33.73536</v>
      </c>
      <c r="T28" s="9">
        <f>SUMIFS('Project List'!$G:$G,'Project List'!$C:$C,$B28,'Project List'!$I:$I,T$4)</f>
        <v>0</v>
      </c>
      <c r="U28" s="10">
        <f>SUMIFS('Project List'!$G:$G,'Project List'!$C:$C,'State Summary'!$B28)-SUM('State Summary'!$C28:$T28)</f>
        <v>0</v>
      </c>
      <c r="V28" s="16">
        <f t="shared" si="1"/>
        <v>875.1424061538462</v>
      </c>
      <c r="W28" s="9">
        <f t="shared" si="0"/>
        <v>875.1424061538462</v>
      </c>
      <c r="X28" s="11">
        <f t="shared" si="2"/>
        <v>4</v>
      </c>
      <c r="Z28" s="12"/>
      <c r="AA28" s="12"/>
    </row>
    <row r="29" spans="2:27" ht="14.4">
      <c r="B29" s="8" t="s">
        <v>304</v>
      </c>
      <c r="C29" s="9">
        <f>SUMIFS('Project List'!$G:$G,'Project List'!$C:$C,$B29,'Project List'!$I:$I,C$4)</f>
        <v>0</v>
      </c>
      <c r="D29" s="9">
        <f>SUMIFS('Project List'!$G:$G,'Project List'!$C:$C,$B29,'Project List'!$I:$I,D$4)</f>
        <v>0</v>
      </c>
      <c r="E29" s="9">
        <f>SUMIFS('Project List'!$G:$G,'Project List'!$C:$C,$B29,'Project List'!$I:$I,E$4)</f>
        <v>0</v>
      </c>
      <c r="F29" s="9">
        <f>SUMIFS('Project List'!$G:$G,'Project List'!$C:$C,$B29,'Project List'!$I:$I,F$4)</f>
        <v>0</v>
      </c>
      <c r="G29" s="9">
        <f>SUMIFS('Project List'!$G:$G,'Project List'!$C:$C,$B29,'Project List'!$I:$I,G$4)</f>
        <v>0</v>
      </c>
      <c r="H29" s="9">
        <f>SUMIFS('Project List'!$G:$G,'Project List'!$C:$C,$B29,'Project List'!$I:$I,H$4)</f>
        <v>0</v>
      </c>
      <c r="I29" s="9">
        <f>SUMIFS('Project List'!$G:$G,'Project List'!$C:$C,$B29,'Project List'!$I:$I,I$4)</f>
        <v>0</v>
      </c>
      <c r="J29" s="9">
        <f>SUMIFS('Project List'!$G:$G,'Project List'!$C:$C,$B29,'Project List'!$I:$I,J$4)</f>
        <v>0</v>
      </c>
      <c r="K29" s="9">
        <f>SUMIFS('Project List'!$G:$G,'Project List'!$C:$C,$B29,'Project List'!$I:$I,K$4)</f>
        <v>0</v>
      </c>
      <c r="L29" s="9">
        <f>SUMIFS('Project List'!$G:$G,'Project List'!$C:$C,$B29,'Project List'!$I:$I,L$4)</f>
        <v>0</v>
      </c>
      <c r="M29" s="9">
        <f>SUMIFS('Project List'!$G:$G,'Project List'!$C:$C,$B29,'Project List'!$I:$I,M$4)</f>
        <v>0</v>
      </c>
      <c r="N29" s="9">
        <f>SUMIFS('Project List'!$G:$G,'Project List'!$C:$C,$B29,'Project List'!$I:$I,N$4)</f>
        <v>0</v>
      </c>
      <c r="O29" s="9">
        <f>SUMIFS('Project List'!$G:$G,'Project List'!$C:$C,$B29,'Project List'!$I:$I,O$4)</f>
        <v>0</v>
      </c>
      <c r="P29" s="9">
        <f>SUMIFS('Project List'!$G:$G,'Project List'!$C:$C,$B29,'Project List'!$I:$I,P$4)</f>
        <v>0</v>
      </c>
      <c r="Q29" s="9">
        <f>SUMIFS('Project List'!$G:$G,'Project List'!$C:$C,$B29,'Project List'!$I:$I,Q$4)</f>
        <v>0</v>
      </c>
      <c r="R29" s="9">
        <f>SUMIFS('Project List'!$G:$G,'Project List'!$C:$C,$B29,'Project List'!$I:$I,R$4)</f>
        <v>0</v>
      </c>
      <c r="S29" s="9">
        <f>SUMIFS('Project List'!$G:$G,'Project List'!$C:$C,$B29,'Project List'!$I:$I,S$4)</f>
        <v>0</v>
      </c>
      <c r="T29" s="9">
        <f>SUMIFS('Project List'!$G:$G,'Project List'!$C:$C,$B29,'Project List'!$I:$I,T$4)</f>
        <v>0</v>
      </c>
      <c r="U29" s="10">
        <f>SUMIFS('Project List'!$G:$G,'Project List'!$C:$C,'State Summary'!$B29)-SUM('State Summary'!$C29:$T29)</f>
        <v>0</v>
      </c>
      <c r="V29" s="16">
        <f t="shared" si="1"/>
        <v>0</v>
      </c>
      <c r="W29" s="9">
        <f t="shared" si="0"/>
        <v>0</v>
      </c>
      <c r="X29" s="11">
        <f t="shared" si="2"/>
        <v>45</v>
      </c>
      <c r="Z29" s="12"/>
      <c r="AA29" s="12"/>
    </row>
    <row r="30" spans="2:27" ht="14.4">
      <c r="B30" s="8" t="s">
        <v>303</v>
      </c>
      <c r="C30" s="9">
        <f>SUMIFS('Project List'!$G:$G,'Project List'!$C:$C,$B30,'Project List'!$I:$I,C$4)</f>
        <v>0</v>
      </c>
      <c r="D30" s="9">
        <f>SUMIFS('Project List'!$G:$G,'Project List'!$C:$C,$B30,'Project List'!$I:$I,D$4)</f>
        <v>0</v>
      </c>
      <c r="E30" s="9">
        <f>SUMIFS('Project List'!$G:$G,'Project List'!$C:$C,$B30,'Project List'!$I:$I,E$4)</f>
        <v>0</v>
      </c>
      <c r="F30" s="9">
        <f>SUMIFS('Project List'!$G:$G,'Project List'!$C:$C,$B30,'Project List'!$I:$I,F$4)</f>
        <v>0</v>
      </c>
      <c r="G30" s="9">
        <f>SUMIFS('Project List'!$G:$G,'Project List'!$C:$C,$B30,'Project List'!$I:$I,G$4)</f>
        <v>0</v>
      </c>
      <c r="H30" s="9">
        <f>SUMIFS('Project List'!$G:$G,'Project List'!$C:$C,$B30,'Project List'!$I:$I,H$4)</f>
        <v>0</v>
      </c>
      <c r="I30" s="9">
        <f>SUMIFS('Project List'!$G:$G,'Project List'!$C:$C,$B30,'Project List'!$I:$I,I$4)</f>
        <v>0</v>
      </c>
      <c r="J30" s="9">
        <f>SUMIFS('Project List'!$G:$G,'Project List'!$C:$C,$B30,'Project List'!$I:$I,J$4)</f>
        <v>0</v>
      </c>
      <c r="K30" s="9">
        <f>SUMIFS('Project List'!$G:$G,'Project List'!$C:$C,$B30,'Project List'!$I:$I,K$4)</f>
        <v>4.95</v>
      </c>
      <c r="L30" s="9">
        <f>SUMIFS('Project List'!$G:$G,'Project List'!$C:$C,$B30,'Project List'!$I:$I,L$4)</f>
        <v>0.13119999999999998</v>
      </c>
      <c r="M30" s="9">
        <f>SUMIFS('Project List'!$G:$G,'Project List'!$C:$C,$B30,'Project List'!$I:$I,M$4)</f>
        <v>9.8461538461538448E-2</v>
      </c>
      <c r="N30" s="9">
        <f>SUMIFS('Project List'!$G:$G,'Project List'!$C:$C,$B30,'Project List'!$I:$I,N$4)</f>
        <v>3.5015384615384613</v>
      </c>
      <c r="O30" s="9">
        <f>SUMIFS('Project List'!$G:$G,'Project List'!$C:$C,$B30,'Project List'!$I:$I,O$4)</f>
        <v>8.4</v>
      </c>
      <c r="P30" s="9">
        <f>SUMIFS('Project List'!$G:$G,'Project List'!$C:$C,$B30,'Project List'!$I:$I,P$4)</f>
        <v>1</v>
      </c>
      <c r="Q30" s="9">
        <f>SUMIFS('Project List'!$G:$G,'Project List'!$C:$C,$B30,'Project List'!$I:$I,Q$4)</f>
        <v>0</v>
      </c>
      <c r="R30" s="9">
        <f>SUMIFS('Project List'!$G:$G,'Project List'!$C:$C,$B30,'Project List'!$I:$I,R$4)</f>
        <v>0</v>
      </c>
      <c r="S30" s="9">
        <f>SUMIFS('Project List'!$G:$G,'Project List'!$C:$C,$B30,'Project List'!$I:$I,S$4)</f>
        <v>0</v>
      </c>
      <c r="T30" s="9">
        <f>SUMIFS('Project List'!$G:$G,'Project List'!$C:$C,$B30,'Project List'!$I:$I,T$4)</f>
        <v>0</v>
      </c>
      <c r="U30" s="10">
        <f>SUMIFS('Project List'!$G:$G,'Project List'!$C:$C,'State Summary'!$B30)-SUM('State Summary'!$C30:$T30)</f>
        <v>0</v>
      </c>
      <c r="V30" s="16">
        <f t="shared" si="1"/>
        <v>18.081200000000003</v>
      </c>
      <c r="W30" s="9">
        <f t="shared" si="0"/>
        <v>18.081200000000003</v>
      </c>
      <c r="X30" s="11">
        <f t="shared" si="2"/>
        <v>21</v>
      </c>
      <c r="Z30" s="12"/>
      <c r="AA30" s="12"/>
    </row>
    <row r="31" spans="2:27" ht="14.4">
      <c r="B31" s="8" t="s">
        <v>305</v>
      </c>
      <c r="C31" s="9">
        <f>SUMIFS('Project List'!$G:$G,'Project List'!$C:$C,$B31,'Project List'!$I:$I,C$4)</f>
        <v>0</v>
      </c>
      <c r="D31" s="9">
        <f>SUMIFS('Project List'!$G:$G,'Project List'!$C:$C,$B31,'Project List'!$I:$I,D$4)</f>
        <v>0</v>
      </c>
      <c r="E31" s="9">
        <f>SUMIFS('Project List'!$G:$G,'Project List'!$C:$C,$B31,'Project List'!$I:$I,E$4)</f>
        <v>0</v>
      </c>
      <c r="F31" s="9">
        <f>SUMIFS('Project List'!$G:$G,'Project List'!$C:$C,$B31,'Project List'!$I:$I,F$4)</f>
        <v>0</v>
      </c>
      <c r="G31" s="9">
        <f>SUMIFS('Project List'!$G:$G,'Project List'!$C:$C,$B31,'Project List'!$I:$I,G$4)</f>
        <v>0</v>
      </c>
      <c r="H31" s="9">
        <f>SUMIFS('Project List'!$G:$G,'Project List'!$C:$C,$B31,'Project List'!$I:$I,H$4)</f>
        <v>0</v>
      </c>
      <c r="I31" s="9">
        <f>SUMIFS('Project List'!$G:$G,'Project List'!$C:$C,$B31,'Project List'!$I:$I,I$4)</f>
        <v>0</v>
      </c>
      <c r="J31" s="9">
        <f>SUMIFS('Project List'!$G:$G,'Project List'!$C:$C,$B31,'Project List'!$I:$I,J$4)</f>
        <v>0</v>
      </c>
      <c r="K31" s="9">
        <f>SUMIFS('Project List'!$G:$G,'Project List'!$C:$C,$B31,'Project List'!$I:$I,K$4)</f>
        <v>0</v>
      </c>
      <c r="L31" s="9">
        <f>SUMIFS('Project List'!$G:$G,'Project List'!$C:$C,$B31,'Project List'!$I:$I,L$4)</f>
        <v>0.15396923076923075</v>
      </c>
      <c r="M31" s="9">
        <f>SUMIFS('Project List'!$G:$G,'Project List'!$C:$C,$B31,'Project List'!$I:$I,M$4)</f>
        <v>4.0338461538461538E-2</v>
      </c>
      <c r="N31" s="9">
        <f>SUMIFS('Project List'!$G:$G,'Project List'!$C:$C,$B31,'Project List'!$I:$I,N$4)</f>
        <v>7.6923076923076913E-2</v>
      </c>
      <c r="O31" s="9">
        <f>SUMIFS('Project List'!$G:$G,'Project List'!$C:$C,$B31,'Project List'!$I:$I,O$4)</f>
        <v>9.4692307692307687E-2</v>
      </c>
      <c r="P31" s="9">
        <f>SUMIFS('Project List'!$G:$G,'Project List'!$C:$C,$B31,'Project List'!$I:$I,P$4)</f>
        <v>1.846153846153846E-2</v>
      </c>
      <c r="Q31" s="9">
        <f>SUMIFS('Project List'!$G:$G,'Project List'!$C:$C,$B31,'Project List'!$I:$I,Q$4)</f>
        <v>0</v>
      </c>
      <c r="R31" s="9">
        <f>SUMIFS('Project List'!$G:$G,'Project List'!$C:$C,$B31,'Project List'!$I:$I,R$4)</f>
        <v>0</v>
      </c>
      <c r="S31" s="9">
        <f>SUMIFS('Project List'!$G:$G,'Project List'!$C:$C,$B31,'Project List'!$I:$I,S$4)</f>
        <v>0</v>
      </c>
      <c r="T31" s="9">
        <f>SUMIFS('Project List'!$G:$G,'Project List'!$C:$C,$B31,'Project List'!$I:$I,T$4)</f>
        <v>0</v>
      </c>
      <c r="U31" s="10">
        <f>SUMIFS('Project List'!$G:$G,'Project List'!$C:$C,'State Summary'!$B31)-SUM('State Summary'!$C31:$T31)</f>
        <v>0</v>
      </c>
      <c r="V31" s="16">
        <f t="shared" si="1"/>
        <v>0.38438461538461538</v>
      </c>
      <c r="W31" s="9">
        <f t="shared" si="0"/>
        <v>0.38438461538461538</v>
      </c>
      <c r="X31" s="11">
        <f t="shared" si="2"/>
        <v>37</v>
      </c>
      <c r="Z31" s="12"/>
      <c r="AA31" s="12"/>
    </row>
    <row r="32" spans="2:27" ht="14.4">
      <c r="B32" s="8" t="s">
        <v>308</v>
      </c>
      <c r="C32" s="9">
        <f>SUMIFS('Project List'!$G:$G,'Project List'!$C:$C,$B32,'Project List'!$I:$I,C$4)</f>
        <v>0</v>
      </c>
      <c r="D32" s="9">
        <f>SUMIFS('Project List'!$G:$G,'Project List'!$C:$C,$B32,'Project List'!$I:$I,D$4)</f>
        <v>0</v>
      </c>
      <c r="E32" s="9">
        <f>SUMIFS('Project List'!$G:$G,'Project List'!$C:$C,$B32,'Project List'!$I:$I,E$4)</f>
        <v>0</v>
      </c>
      <c r="F32" s="9">
        <f>SUMIFS('Project List'!$G:$G,'Project List'!$C:$C,$B32,'Project List'!$I:$I,F$4)</f>
        <v>0</v>
      </c>
      <c r="G32" s="9">
        <f>SUMIFS('Project List'!$G:$G,'Project List'!$C:$C,$B32,'Project List'!$I:$I,G$4)</f>
        <v>0</v>
      </c>
      <c r="H32" s="9">
        <f>SUMIFS('Project List'!$G:$G,'Project List'!$C:$C,$B32,'Project List'!$I:$I,H$4)</f>
        <v>0</v>
      </c>
      <c r="I32" s="9">
        <f>SUMIFS('Project List'!$G:$G,'Project List'!$C:$C,$B32,'Project List'!$I:$I,I$4)</f>
        <v>0</v>
      </c>
      <c r="J32" s="9">
        <f>SUMIFS('Project List'!$G:$G,'Project List'!$C:$C,$B32,'Project List'!$I:$I,J$4)</f>
        <v>0</v>
      </c>
      <c r="K32" s="9">
        <f>SUMIFS('Project List'!$G:$G,'Project List'!$C:$C,$B32,'Project List'!$I:$I,K$4)</f>
        <v>0</v>
      </c>
      <c r="L32" s="9">
        <f>SUMIFS('Project List'!$G:$G,'Project List'!$C:$C,$B32,'Project List'!$I:$I,L$4)</f>
        <v>0</v>
      </c>
      <c r="M32" s="9">
        <f>SUMIFS('Project List'!$G:$G,'Project List'!$C:$C,$B32,'Project List'!$I:$I,M$4)</f>
        <v>3.6153846153846154</v>
      </c>
      <c r="N32" s="9">
        <f>SUMIFS('Project List'!$G:$G,'Project List'!$C:$C,$B32,'Project List'!$I:$I,N$4)</f>
        <v>5.9990000000000006</v>
      </c>
      <c r="O32" s="9">
        <f>SUMIFS('Project List'!$G:$G,'Project List'!$C:$C,$B32,'Project List'!$I:$I,O$4)</f>
        <v>2.83</v>
      </c>
      <c r="P32" s="9">
        <f>SUMIFS('Project List'!$G:$G,'Project List'!$C:$C,$B32,'Project List'!$I:$I,P$4)</f>
        <v>7</v>
      </c>
      <c r="Q32" s="9">
        <f>SUMIFS('Project List'!$G:$G,'Project List'!$C:$C,$B32,'Project List'!$I:$I,Q$4)</f>
        <v>4.375</v>
      </c>
      <c r="R32" s="9">
        <f>SUMIFS('Project List'!$G:$G,'Project List'!$C:$C,$B32,'Project List'!$I:$I,R$4)</f>
        <v>3.2</v>
      </c>
      <c r="S32" s="9">
        <f>SUMIFS('Project List'!$G:$G,'Project List'!$C:$C,$B32,'Project List'!$I:$I,S$4)</f>
        <v>8.5</v>
      </c>
      <c r="T32" s="9">
        <f>SUMIFS('Project List'!$G:$G,'Project List'!$C:$C,$B32,'Project List'!$I:$I,T$4)</f>
        <v>1.5</v>
      </c>
      <c r="U32" s="10">
        <f>SUMIFS('Project List'!$G:$G,'Project List'!$C:$C,'State Summary'!$B32)-SUM('State Summary'!$C32:$T32)</f>
        <v>0</v>
      </c>
      <c r="V32" s="16">
        <f t="shared" si="1"/>
        <v>37.01938461538461</v>
      </c>
      <c r="W32" s="9">
        <f t="shared" si="0"/>
        <v>37.01938461538461</v>
      </c>
      <c r="X32" s="11">
        <f t="shared" si="2"/>
        <v>15</v>
      </c>
      <c r="Z32" s="12"/>
      <c r="AA32" s="12"/>
    </row>
    <row r="33" spans="2:27" ht="14.4">
      <c r="B33" s="8" t="s">
        <v>312</v>
      </c>
      <c r="C33" s="9">
        <f>SUMIFS('Project List'!$G:$G,'Project List'!$C:$C,$B33,'Project List'!$I:$I,C$4)</f>
        <v>0</v>
      </c>
      <c r="D33" s="9">
        <f>SUMIFS('Project List'!$G:$G,'Project List'!$C:$C,$B33,'Project List'!$I:$I,D$4)</f>
        <v>0</v>
      </c>
      <c r="E33" s="9">
        <f>SUMIFS('Project List'!$G:$G,'Project List'!$C:$C,$B33,'Project List'!$I:$I,E$4)</f>
        <v>0</v>
      </c>
      <c r="F33" s="9">
        <f>SUMIFS('Project List'!$G:$G,'Project List'!$C:$C,$B33,'Project List'!$I:$I,F$4)</f>
        <v>0</v>
      </c>
      <c r="G33" s="9">
        <f>SUMIFS('Project List'!$G:$G,'Project List'!$C:$C,$B33,'Project List'!$I:$I,G$4)</f>
        <v>0</v>
      </c>
      <c r="H33" s="9">
        <f>SUMIFS('Project List'!$G:$G,'Project List'!$C:$C,$B33,'Project List'!$I:$I,H$4)</f>
        <v>0</v>
      </c>
      <c r="I33" s="9">
        <f>SUMIFS('Project List'!$G:$G,'Project List'!$C:$C,$B33,'Project List'!$I:$I,I$4)</f>
        <v>0</v>
      </c>
      <c r="J33" s="9">
        <f>SUMIFS('Project List'!$G:$G,'Project List'!$C:$C,$B33,'Project List'!$I:$I,J$4)</f>
        <v>0</v>
      </c>
      <c r="K33" s="9">
        <f>SUMIFS('Project List'!$G:$G,'Project List'!$C:$C,$B33,'Project List'!$I:$I,K$4)</f>
        <v>0</v>
      </c>
      <c r="L33" s="9">
        <f>SUMIFS('Project List'!$G:$G,'Project List'!$C:$C,$B33,'Project List'!$I:$I,L$4)</f>
        <v>0.09</v>
      </c>
      <c r="M33" s="9">
        <f>SUMIFS('Project List'!$G:$G,'Project List'!$C:$C,$B33,'Project List'!$I:$I,M$4)</f>
        <v>0</v>
      </c>
      <c r="N33" s="9">
        <f>SUMIFS('Project List'!$G:$G,'Project List'!$C:$C,$B33,'Project List'!$I:$I,N$4)</f>
        <v>0</v>
      </c>
      <c r="O33" s="9">
        <f>SUMIFS('Project List'!$G:$G,'Project List'!$C:$C,$B33,'Project List'!$I:$I,O$4)</f>
        <v>0</v>
      </c>
      <c r="P33" s="9">
        <f>SUMIFS('Project List'!$G:$G,'Project List'!$C:$C,$B33,'Project List'!$I:$I,P$4)</f>
        <v>0</v>
      </c>
      <c r="Q33" s="9">
        <f>SUMIFS('Project List'!$G:$G,'Project List'!$C:$C,$B33,'Project List'!$I:$I,Q$4)</f>
        <v>0</v>
      </c>
      <c r="R33" s="9">
        <f>SUMIFS('Project List'!$G:$G,'Project List'!$C:$C,$B33,'Project List'!$I:$I,R$4)</f>
        <v>0</v>
      </c>
      <c r="S33" s="9">
        <f>SUMIFS('Project List'!$G:$G,'Project List'!$C:$C,$B33,'Project List'!$I:$I,S$4)</f>
        <v>0</v>
      </c>
      <c r="T33" s="9">
        <f>SUMIFS('Project List'!$G:$G,'Project List'!$C:$C,$B33,'Project List'!$I:$I,T$4)</f>
        <v>0</v>
      </c>
      <c r="U33" s="10">
        <f>SUMIFS('Project List'!$G:$G,'Project List'!$C:$C,'State Summary'!$B33)-SUM('State Summary'!$C33:$T33)</f>
        <v>0</v>
      </c>
      <c r="V33" s="16">
        <f t="shared" si="1"/>
        <v>0.09</v>
      </c>
      <c r="W33" s="9">
        <f t="shared" si="0"/>
        <v>0.09</v>
      </c>
      <c r="X33" s="11">
        <f t="shared" si="2"/>
        <v>42</v>
      </c>
      <c r="Z33" s="12"/>
      <c r="AA33" s="12"/>
    </row>
    <row r="34" spans="2:27" ht="14.4">
      <c r="B34" s="8" t="s">
        <v>309</v>
      </c>
      <c r="C34" s="9">
        <f>SUMIFS('Project List'!$G:$G,'Project List'!$C:$C,$B34,'Project List'!$I:$I,C$4)</f>
        <v>0</v>
      </c>
      <c r="D34" s="9">
        <f>SUMIFS('Project List'!$G:$G,'Project List'!$C:$C,$B34,'Project List'!$I:$I,D$4)</f>
        <v>0</v>
      </c>
      <c r="E34" s="9">
        <f>SUMIFS('Project List'!$G:$G,'Project List'!$C:$C,$B34,'Project List'!$I:$I,E$4)</f>
        <v>0</v>
      </c>
      <c r="F34" s="9">
        <f>SUMIFS('Project List'!$G:$G,'Project List'!$C:$C,$B34,'Project List'!$I:$I,F$4)</f>
        <v>0</v>
      </c>
      <c r="G34" s="9">
        <f>SUMIFS('Project List'!$G:$G,'Project List'!$C:$C,$B34,'Project List'!$I:$I,G$4)</f>
        <v>0</v>
      </c>
      <c r="H34" s="9">
        <f>SUMIFS('Project List'!$G:$G,'Project List'!$C:$C,$B34,'Project List'!$I:$I,H$4)</f>
        <v>0</v>
      </c>
      <c r="I34" s="9">
        <f>SUMIFS('Project List'!$G:$G,'Project List'!$C:$C,$B34,'Project List'!$I:$I,I$4)</f>
        <v>0</v>
      </c>
      <c r="J34" s="9">
        <f>SUMIFS('Project List'!$G:$G,'Project List'!$C:$C,$B34,'Project List'!$I:$I,J$4)</f>
        <v>0</v>
      </c>
      <c r="K34" s="9">
        <f>SUMIFS('Project List'!$G:$G,'Project List'!$C:$C,$B34,'Project List'!$I:$I,K$4)</f>
        <v>0</v>
      </c>
      <c r="L34" s="9">
        <f>SUMIFS('Project List'!$G:$G,'Project List'!$C:$C,$B34,'Project List'!$I:$I,L$4)</f>
        <v>0</v>
      </c>
      <c r="M34" s="9">
        <f>SUMIFS('Project List'!$G:$G,'Project List'!$C:$C,$B34,'Project List'!$I:$I,M$4)</f>
        <v>0</v>
      </c>
      <c r="N34" s="9">
        <f>SUMIFS('Project List'!$G:$G,'Project List'!$C:$C,$B34,'Project List'!$I:$I,N$4)</f>
        <v>0</v>
      </c>
      <c r="O34" s="9">
        <f>SUMIFS('Project List'!$G:$G,'Project List'!$C:$C,$B34,'Project List'!$I:$I,O$4)</f>
        <v>7.6999999999999999E-2</v>
      </c>
      <c r="P34" s="9">
        <f>SUMIFS('Project List'!$G:$G,'Project List'!$C:$C,$B34,'Project List'!$I:$I,P$4)</f>
        <v>0.12100000000000001</v>
      </c>
      <c r="Q34" s="9">
        <f>SUMIFS('Project List'!$G:$G,'Project List'!$C:$C,$B34,'Project List'!$I:$I,Q$4)</f>
        <v>8.8999999999999996E-2</v>
      </c>
      <c r="R34" s="9">
        <f>SUMIFS('Project List'!$G:$G,'Project List'!$C:$C,$B34,'Project List'!$I:$I,R$4)</f>
        <v>0</v>
      </c>
      <c r="S34" s="9">
        <f>SUMIFS('Project List'!$G:$G,'Project List'!$C:$C,$B34,'Project List'!$I:$I,S$4)</f>
        <v>0</v>
      </c>
      <c r="T34" s="9">
        <f>SUMIFS('Project List'!$G:$G,'Project List'!$C:$C,$B34,'Project List'!$I:$I,T$4)</f>
        <v>0</v>
      </c>
      <c r="U34" s="10">
        <f>SUMIFS('Project List'!$G:$G,'Project List'!$C:$C,'State Summary'!$B34)-SUM('State Summary'!$C34:$T34)</f>
        <v>0</v>
      </c>
      <c r="V34" s="16">
        <f t="shared" si="1"/>
        <v>0.28700000000000003</v>
      </c>
      <c r="W34" s="9">
        <f t="shared" si="0"/>
        <v>0.28700000000000003</v>
      </c>
      <c r="X34" s="11">
        <f t="shared" si="2"/>
        <v>39</v>
      </c>
      <c r="Z34" s="12"/>
      <c r="AA34" s="12"/>
    </row>
    <row r="35" spans="2:27" ht="14.4">
      <c r="B35" s="8" t="s">
        <v>310</v>
      </c>
      <c r="C35" s="9">
        <f>SUMIFS('Project List'!$G:$G,'Project List'!$C:$C,$B35,'Project List'!$I:$I,C$4)</f>
        <v>0</v>
      </c>
      <c r="D35" s="9">
        <f>SUMIFS('Project List'!$G:$G,'Project List'!$C:$C,$B35,'Project List'!$I:$I,D$4)</f>
        <v>0</v>
      </c>
      <c r="E35" s="9">
        <f>SUMIFS('Project List'!$G:$G,'Project List'!$C:$C,$B35,'Project List'!$I:$I,E$4)</f>
        <v>0</v>
      </c>
      <c r="F35" s="9">
        <f>SUMIFS('Project List'!$G:$G,'Project List'!$C:$C,$B35,'Project List'!$I:$I,F$4)</f>
        <v>0</v>
      </c>
      <c r="G35" s="9">
        <f>SUMIFS('Project List'!$G:$G,'Project List'!$C:$C,$B35,'Project List'!$I:$I,G$4)</f>
        <v>0</v>
      </c>
      <c r="H35" s="9">
        <f>SUMIFS('Project List'!$G:$G,'Project List'!$C:$C,$B35,'Project List'!$I:$I,H$4)</f>
        <v>0</v>
      </c>
      <c r="I35" s="9">
        <f>SUMIFS('Project List'!$G:$G,'Project List'!$C:$C,$B35,'Project List'!$I:$I,I$4)</f>
        <v>0</v>
      </c>
      <c r="J35" s="9">
        <f>SUMIFS('Project List'!$G:$G,'Project List'!$C:$C,$B35,'Project List'!$I:$I,J$4)</f>
        <v>0</v>
      </c>
      <c r="K35" s="9">
        <f>SUMIFS('Project List'!$G:$G,'Project List'!$C:$C,$B35,'Project List'!$I:$I,K$4)</f>
        <v>0</v>
      </c>
      <c r="L35" s="9">
        <f>SUMIFS('Project List'!$G:$G,'Project List'!$C:$C,$B35,'Project List'!$I:$I,L$4)</f>
        <v>0</v>
      </c>
      <c r="M35" s="9">
        <f>SUMIFS('Project List'!$G:$G,'Project List'!$C:$C,$B35,'Project List'!$I:$I,M$4)</f>
        <v>0</v>
      </c>
      <c r="N35" s="9">
        <f>SUMIFS('Project List'!$G:$G,'Project List'!$C:$C,$B35,'Project List'!$I:$I,N$4)</f>
        <v>0</v>
      </c>
      <c r="O35" s="9">
        <f>SUMIFS('Project List'!$G:$G,'Project List'!$C:$C,$B35,'Project List'!$I:$I,O$4)</f>
        <v>0</v>
      </c>
      <c r="P35" s="9">
        <f>SUMIFS('Project List'!$G:$G,'Project List'!$C:$C,$B35,'Project List'!$I:$I,P$4)</f>
        <v>0</v>
      </c>
      <c r="Q35" s="9">
        <f>SUMIFS('Project List'!$G:$G,'Project List'!$C:$C,$B35,'Project List'!$I:$I,Q$4)</f>
        <v>0</v>
      </c>
      <c r="R35" s="9">
        <f>SUMIFS('Project List'!$G:$G,'Project List'!$C:$C,$B35,'Project List'!$I:$I,R$4)</f>
        <v>24.977024230769228</v>
      </c>
      <c r="S35" s="9">
        <f>SUMIFS('Project List'!$G:$G,'Project List'!$C:$C,$B35,'Project List'!$I:$I,S$4)</f>
        <v>10.063184615384614</v>
      </c>
      <c r="T35" s="9">
        <f>SUMIFS('Project List'!$G:$G,'Project List'!$C:$C,$B35,'Project List'!$I:$I,T$4)</f>
        <v>74.307323076923083</v>
      </c>
      <c r="U35" s="10">
        <f>SUMIFS('Project List'!$G:$G,'Project List'!$C:$C,'State Summary'!$B35)-SUM('State Summary'!$C35:$T35)</f>
        <v>0</v>
      </c>
      <c r="V35" s="16">
        <f t="shared" si="1"/>
        <v>109.34753192307693</v>
      </c>
      <c r="W35" s="9">
        <f t="shared" si="0"/>
        <v>109.34753192307693</v>
      </c>
      <c r="X35" s="11">
        <f t="shared" si="2"/>
        <v>11</v>
      </c>
      <c r="Z35" s="12"/>
      <c r="AA35" s="12"/>
    </row>
    <row r="36" spans="2:27" ht="14.4">
      <c r="B36" s="8" t="s">
        <v>311</v>
      </c>
      <c r="C36" s="9">
        <f>SUMIFS('Project List'!$G:$G,'Project List'!$C:$C,$B36,'Project List'!$I:$I,C$4)</f>
        <v>0</v>
      </c>
      <c r="D36" s="9">
        <f>SUMIFS('Project List'!$G:$G,'Project List'!$C:$C,$B36,'Project List'!$I:$I,D$4)</f>
        <v>0</v>
      </c>
      <c r="E36" s="9">
        <f>SUMIFS('Project List'!$G:$G,'Project List'!$C:$C,$B36,'Project List'!$I:$I,E$4)</f>
        <v>0</v>
      </c>
      <c r="F36" s="9">
        <f>SUMIFS('Project List'!$G:$G,'Project List'!$C:$C,$B36,'Project List'!$I:$I,F$4)</f>
        <v>0</v>
      </c>
      <c r="G36" s="9">
        <f>SUMIFS('Project List'!$G:$G,'Project List'!$C:$C,$B36,'Project List'!$I:$I,G$4)</f>
        <v>0</v>
      </c>
      <c r="H36" s="9">
        <f>SUMIFS('Project List'!$G:$G,'Project List'!$C:$C,$B36,'Project List'!$I:$I,H$4)</f>
        <v>0</v>
      </c>
      <c r="I36" s="9">
        <f>SUMIFS('Project List'!$G:$G,'Project List'!$C:$C,$B36,'Project List'!$I:$I,I$4)</f>
        <v>7.5923076923076926E-2</v>
      </c>
      <c r="J36" s="9">
        <f>SUMIFS('Project List'!$G:$G,'Project List'!$C:$C,$B36,'Project List'!$I:$I,J$4)</f>
        <v>0</v>
      </c>
      <c r="K36" s="9">
        <f>SUMIFS('Project List'!$G:$G,'Project List'!$C:$C,$B36,'Project List'!$I:$I,K$4)</f>
        <v>0</v>
      </c>
      <c r="L36" s="9">
        <f>SUMIFS('Project List'!$G:$G,'Project List'!$C:$C,$B36,'Project List'!$I:$I,L$4)</f>
        <v>0</v>
      </c>
      <c r="M36" s="9">
        <f>SUMIFS('Project List'!$G:$G,'Project List'!$C:$C,$B36,'Project List'!$I:$I,M$4)</f>
        <v>0</v>
      </c>
      <c r="N36" s="9">
        <f>SUMIFS('Project List'!$G:$G,'Project List'!$C:$C,$B36,'Project List'!$I:$I,N$4)</f>
        <v>0</v>
      </c>
      <c r="O36" s="9">
        <f>SUMIFS('Project List'!$G:$G,'Project List'!$C:$C,$B36,'Project List'!$I:$I,O$4)</f>
        <v>0</v>
      </c>
      <c r="P36" s="9">
        <f>SUMIFS('Project List'!$G:$G,'Project List'!$C:$C,$B36,'Project List'!$I:$I,P$4)</f>
        <v>0</v>
      </c>
      <c r="Q36" s="9">
        <f>SUMIFS('Project List'!$G:$G,'Project List'!$C:$C,$B36,'Project List'!$I:$I,Q$4)</f>
        <v>0</v>
      </c>
      <c r="R36" s="9">
        <f>SUMIFS('Project List'!$G:$G,'Project List'!$C:$C,$B36,'Project List'!$I:$I,R$4)</f>
        <v>0</v>
      </c>
      <c r="S36" s="9">
        <f>SUMIFS('Project List'!$G:$G,'Project List'!$C:$C,$B36,'Project List'!$I:$I,S$4)</f>
        <v>0</v>
      </c>
      <c r="T36" s="9">
        <f>SUMIFS('Project List'!$G:$G,'Project List'!$C:$C,$B36,'Project List'!$I:$I,T$4)</f>
        <v>0</v>
      </c>
      <c r="U36" s="10">
        <f>SUMIFS('Project List'!$G:$G,'Project List'!$C:$C,'State Summary'!$B36)-SUM('State Summary'!$C36:$T36)</f>
        <v>0</v>
      </c>
      <c r="V36" s="16">
        <f t="shared" si="1"/>
        <v>7.5923076923076926E-2</v>
      </c>
      <c r="W36" s="9">
        <f t="shared" si="0"/>
        <v>7.5923076923076926E-2</v>
      </c>
      <c r="X36" s="11">
        <f t="shared" si="2"/>
        <v>44</v>
      </c>
      <c r="Z36" s="12"/>
      <c r="AA36" s="12"/>
    </row>
    <row r="37" spans="2:27" ht="14.4">
      <c r="B37" s="8" t="s">
        <v>313</v>
      </c>
      <c r="C37" s="9">
        <f>SUMIFS('Project List'!$G:$G,'Project List'!$C:$C,$B37,'Project List'!$I:$I,C$4)</f>
        <v>0</v>
      </c>
      <c r="D37" s="9">
        <f>SUMIFS('Project List'!$G:$G,'Project List'!$C:$C,$B37,'Project List'!$I:$I,D$4)</f>
        <v>0</v>
      </c>
      <c r="E37" s="9">
        <f>SUMIFS('Project List'!$G:$G,'Project List'!$C:$C,$B37,'Project List'!$I:$I,E$4)</f>
        <v>0</v>
      </c>
      <c r="F37" s="9">
        <f>SUMIFS('Project List'!$G:$G,'Project List'!$C:$C,$B37,'Project List'!$I:$I,F$4)</f>
        <v>0</v>
      </c>
      <c r="G37" s="9">
        <f>SUMIFS('Project List'!$G:$G,'Project List'!$C:$C,$B37,'Project List'!$I:$I,G$4)</f>
        <v>0</v>
      </c>
      <c r="H37" s="9">
        <f>SUMIFS('Project List'!$G:$G,'Project List'!$C:$C,$B37,'Project List'!$I:$I,H$4)</f>
        <v>0</v>
      </c>
      <c r="I37" s="9">
        <f>SUMIFS('Project List'!$G:$G,'Project List'!$C:$C,$B37,'Project List'!$I:$I,I$4)</f>
        <v>0</v>
      </c>
      <c r="J37" s="9">
        <f>SUMIFS('Project List'!$G:$G,'Project List'!$C:$C,$B37,'Project List'!$I:$I,J$4)</f>
        <v>0</v>
      </c>
      <c r="K37" s="9">
        <f>SUMIFS('Project List'!$G:$G,'Project List'!$C:$C,$B37,'Project List'!$I:$I,K$4)</f>
        <v>0</v>
      </c>
      <c r="L37" s="9">
        <f>SUMIFS('Project List'!$G:$G,'Project List'!$C:$C,$B37,'Project List'!$I:$I,L$4)</f>
        <v>0</v>
      </c>
      <c r="M37" s="9">
        <f>SUMIFS('Project List'!$G:$G,'Project List'!$C:$C,$B37,'Project List'!$I:$I,M$4)</f>
        <v>0.46176923076923071</v>
      </c>
      <c r="N37" s="9">
        <f>SUMIFS('Project List'!$G:$G,'Project List'!$C:$C,$B37,'Project List'!$I:$I,N$4)</f>
        <v>3.3822000000000001</v>
      </c>
      <c r="O37" s="9">
        <f>SUMIFS('Project List'!$G:$G,'Project List'!$C:$C,$B37,'Project List'!$I:$I,O$4)</f>
        <v>9.8386692307692307</v>
      </c>
      <c r="P37" s="9">
        <f>SUMIFS('Project List'!$G:$G,'Project List'!$C:$C,$B37,'Project List'!$I:$I,P$4)</f>
        <v>174.8688015384615</v>
      </c>
      <c r="Q37" s="9">
        <f>SUMIFS('Project List'!$G:$G,'Project List'!$C:$C,$B37,'Project List'!$I:$I,Q$4)</f>
        <v>225.53447692307694</v>
      </c>
      <c r="R37" s="9">
        <f>SUMIFS('Project List'!$G:$G,'Project List'!$C:$C,$B37,'Project List'!$I:$I,R$4)</f>
        <v>316.96887692307683</v>
      </c>
      <c r="S37" s="9">
        <f>SUMIFS('Project List'!$G:$G,'Project List'!$C:$C,$B37,'Project List'!$I:$I,S$4)</f>
        <v>435.00192307692305</v>
      </c>
      <c r="T37" s="9">
        <f>SUMIFS('Project List'!$G:$G,'Project List'!$C:$C,$B37,'Project List'!$I:$I,T$4)</f>
        <v>404.35689999999988</v>
      </c>
      <c r="U37" s="10">
        <f>SUMIFS('Project List'!$G:$G,'Project List'!$C:$C,'State Summary'!$B37)-SUM('State Summary'!$C37:$T37)</f>
        <v>37.6127615384612</v>
      </c>
      <c r="V37" s="16">
        <f t="shared" si="1"/>
        <v>1570.4136169230765</v>
      </c>
      <c r="W37" s="9">
        <f t="shared" ref="W37:W55" si="3">SUM(C37:U37)</f>
        <v>1608.0263784615377</v>
      </c>
      <c r="X37" s="11">
        <f t="shared" si="2"/>
        <v>2</v>
      </c>
      <c r="Z37" s="12"/>
      <c r="AA37" s="12"/>
    </row>
    <row r="38" spans="2:27" ht="14.4">
      <c r="B38" s="8" t="s">
        <v>306</v>
      </c>
      <c r="C38" s="9">
        <f>SUMIFS('Project List'!$G:$G,'Project List'!$C:$C,$B38,'Project List'!$I:$I,C$4)</f>
        <v>0</v>
      </c>
      <c r="D38" s="9">
        <f>SUMIFS('Project List'!$G:$G,'Project List'!$C:$C,$B38,'Project List'!$I:$I,D$4)</f>
        <v>0</v>
      </c>
      <c r="E38" s="9">
        <f>SUMIFS('Project List'!$G:$G,'Project List'!$C:$C,$B38,'Project List'!$I:$I,E$4)</f>
        <v>0</v>
      </c>
      <c r="F38" s="9">
        <f>SUMIFS('Project List'!$G:$G,'Project List'!$C:$C,$B38,'Project List'!$I:$I,F$4)</f>
        <v>0</v>
      </c>
      <c r="G38" s="9">
        <f>SUMIFS('Project List'!$G:$G,'Project List'!$C:$C,$B38,'Project List'!$I:$I,G$4)</f>
        <v>0</v>
      </c>
      <c r="H38" s="9">
        <f>SUMIFS('Project List'!$G:$G,'Project List'!$C:$C,$B38,'Project List'!$I:$I,H$4)</f>
        <v>0.01</v>
      </c>
      <c r="I38" s="9">
        <f>SUMIFS('Project List'!$G:$G,'Project List'!$C:$C,$B38,'Project List'!$I:$I,I$4)</f>
        <v>0</v>
      </c>
      <c r="J38" s="9">
        <f>SUMIFS('Project List'!$G:$G,'Project List'!$C:$C,$B38,'Project List'!$I:$I,J$4)</f>
        <v>0</v>
      </c>
      <c r="K38" s="9">
        <f>SUMIFS('Project List'!$G:$G,'Project List'!$C:$C,$B38,'Project List'!$I:$I,K$4)</f>
        <v>0.2</v>
      </c>
      <c r="L38" s="9">
        <f>SUMIFS('Project List'!$G:$G,'Project List'!$C:$C,$B38,'Project List'!$I:$I,L$4)</f>
        <v>0.51415384615384618</v>
      </c>
      <c r="M38" s="9">
        <f>SUMIFS('Project List'!$G:$G,'Project List'!$C:$C,$B38,'Project List'!$I:$I,M$4)</f>
        <v>0.84153846153846146</v>
      </c>
      <c r="N38" s="9">
        <f>SUMIFS('Project List'!$G:$G,'Project List'!$C:$C,$B38,'Project List'!$I:$I,N$4)</f>
        <v>8.3846153846153834E-2</v>
      </c>
      <c r="O38" s="9">
        <f>SUMIFS('Project List'!$G:$G,'Project List'!$C:$C,$B38,'Project List'!$I:$I,O$4)</f>
        <v>0</v>
      </c>
      <c r="P38" s="9">
        <f>SUMIFS('Project List'!$G:$G,'Project List'!$C:$C,$B38,'Project List'!$I:$I,P$4)</f>
        <v>0.96516923076923078</v>
      </c>
      <c r="Q38" s="9">
        <f>SUMIFS('Project List'!$G:$G,'Project List'!$C:$C,$B38,'Project List'!$I:$I,Q$4)</f>
        <v>0</v>
      </c>
      <c r="R38" s="9">
        <f>SUMIFS('Project List'!$G:$G,'Project List'!$C:$C,$B38,'Project List'!$I:$I,R$4)</f>
        <v>0</v>
      </c>
      <c r="S38" s="9">
        <f>SUMIFS('Project List'!$G:$G,'Project List'!$C:$C,$B38,'Project List'!$I:$I,S$4)</f>
        <v>0</v>
      </c>
      <c r="T38" s="9">
        <f>SUMIFS('Project List'!$G:$G,'Project List'!$C:$C,$B38,'Project List'!$I:$I,T$4)</f>
        <v>0</v>
      </c>
      <c r="U38" s="10">
        <f>SUMIFS('Project List'!$G:$G,'Project List'!$C:$C,'State Summary'!$B38)-SUM('State Summary'!$C38:$T38)</f>
        <v>0</v>
      </c>
      <c r="V38" s="16">
        <f t="shared" si="1"/>
        <v>2.6147076923076922</v>
      </c>
      <c r="W38" s="9">
        <f t="shared" si="3"/>
        <v>2.6147076923076922</v>
      </c>
      <c r="X38" s="11">
        <f t="shared" si="2"/>
        <v>34</v>
      </c>
      <c r="Z38" s="12"/>
      <c r="AA38" s="12"/>
    </row>
    <row r="39" spans="2:27" ht="14.4">
      <c r="B39" s="8" t="s">
        <v>307</v>
      </c>
      <c r="C39" s="9">
        <f>SUMIFS('Project List'!$G:$G,'Project List'!$C:$C,$B39,'Project List'!$I:$I,C$4)</f>
        <v>0</v>
      </c>
      <c r="D39" s="9">
        <f>SUMIFS('Project List'!$G:$G,'Project List'!$C:$C,$B39,'Project List'!$I:$I,D$4)</f>
        <v>0</v>
      </c>
      <c r="E39" s="9">
        <f>SUMIFS('Project List'!$G:$G,'Project List'!$C:$C,$B39,'Project List'!$I:$I,E$4)</f>
        <v>0</v>
      </c>
      <c r="F39" s="9">
        <f>SUMIFS('Project List'!$G:$G,'Project List'!$C:$C,$B39,'Project List'!$I:$I,F$4)</f>
        <v>0</v>
      </c>
      <c r="G39" s="9">
        <f>SUMIFS('Project List'!$G:$G,'Project List'!$C:$C,$B39,'Project List'!$I:$I,G$4)</f>
        <v>0</v>
      </c>
      <c r="H39" s="9">
        <f>SUMIFS('Project List'!$G:$G,'Project List'!$C:$C,$B39,'Project List'!$I:$I,H$4)</f>
        <v>0</v>
      </c>
      <c r="I39" s="9">
        <f>SUMIFS('Project List'!$G:$G,'Project List'!$C:$C,$B39,'Project List'!$I:$I,I$4)</f>
        <v>0</v>
      </c>
      <c r="J39" s="9">
        <f>SUMIFS('Project List'!$G:$G,'Project List'!$C:$C,$B39,'Project List'!$I:$I,J$4)</f>
        <v>0</v>
      </c>
      <c r="K39" s="9">
        <f>SUMIFS('Project List'!$G:$G,'Project List'!$C:$C,$B39,'Project List'!$I:$I,K$4)</f>
        <v>0</v>
      </c>
      <c r="L39" s="9">
        <f>SUMIFS('Project List'!$G:$G,'Project List'!$C:$C,$B39,'Project List'!$I:$I,L$4)</f>
        <v>0</v>
      </c>
      <c r="M39" s="9">
        <f>SUMIFS('Project List'!$G:$G,'Project List'!$C:$C,$B39,'Project List'!$I:$I,M$4)</f>
        <v>7.8461538461538458E-2</v>
      </c>
      <c r="N39" s="9">
        <f>SUMIFS('Project List'!$G:$G,'Project List'!$C:$C,$B39,'Project List'!$I:$I,N$4)</f>
        <v>0</v>
      </c>
      <c r="O39" s="9">
        <f>SUMIFS('Project List'!$G:$G,'Project List'!$C:$C,$B39,'Project List'!$I:$I,O$4)</f>
        <v>0</v>
      </c>
      <c r="P39" s="9">
        <f>SUMIFS('Project List'!$G:$G,'Project List'!$C:$C,$B39,'Project List'!$I:$I,P$4)</f>
        <v>0</v>
      </c>
      <c r="Q39" s="9">
        <f>SUMIFS('Project List'!$G:$G,'Project List'!$C:$C,$B39,'Project List'!$I:$I,Q$4)</f>
        <v>0</v>
      </c>
      <c r="R39" s="9">
        <f>SUMIFS('Project List'!$G:$G,'Project List'!$C:$C,$B39,'Project List'!$I:$I,R$4)</f>
        <v>0</v>
      </c>
      <c r="S39" s="9">
        <f>SUMIFS('Project List'!$G:$G,'Project List'!$C:$C,$B39,'Project List'!$I:$I,S$4)</f>
        <v>0</v>
      </c>
      <c r="T39" s="9">
        <f>SUMIFS('Project List'!$G:$G,'Project List'!$C:$C,$B39,'Project List'!$I:$I,T$4)</f>
        <v>0</v>
      </c>
      <c r="U39" s="10">
        <f>SUMIFS('Project List'!$G:$G,'Project List'!$C:$C,'State Summary'!$B39)-SUM('State Summary'!$C39:$T39)</f>
        <v>0</v>
      </c>
      <c r="V39" s="16">
        <f t="shared" si="1"/>
        <v>7.8461538461538458E-2</v>
      </c>
      <c r="W39" s="9">
        <f t="shared" si="3"/>
        <v>7.8461538461538458E-2</v>
      </c>
      <c r="X39" s="11">
        <f t="shared" si="2"/>
        <v>43</v>
      </c>
      <c r="Z39" s="12"/>
      <c r="AA39" s="12"/>
    </row>
    <row r="40" spans="2:27" ht="14.4">
      <c r="B40" s="8" t="s">
        <v>314</v>
      </c>
      <c r="C40" s="9">
        <f>SUMIFS('Project List'!$G:$G,'Project List'!$C:$C,$B40,'Project List'!$I:$I,C$4)</f>
        <v>0</v>
      </c>
      <c r="D40" s="9">
        <f>SUMIFS('Project List'!$G:$G,'Project List'!$C:$C,$B40,'Project List'!$I:$I,D$4)</f>
        <v>0</v>
      </c>
      <c r="E40" s="9">
        <f>SUMIFS('Project List'!$G:$G,'Project List'!$C:$C,$B40,'Project List'!$I:$I,E$4)</f>
        <v>0</v>
      </c>
      <c r="F40" s="9">
        <f>SUMIFS('Project List'!$G:$G,'Project List'!$C:$C,$B40,'Project List'!$I:$I,F$4)</f>
        <v>0</v>
      </c>
      <c r="G40" s="9">
        <f>SUMIFS('Project List'!$G:$G,'Project List'!$C:$C,$B40,'Project List'!$I:$I,G$4)</f>
        <v>0</v>
      </c>
      <c r="H40" s="9">
        <f>SUMIFS('Project List'!$G:$G,'Project List'!$C:$C,$B40,'Project List'!$I:$I,H$4)</f>
        <v>0</v>
      </c>
      <c r="I40" s="9">
        <f>SUMIFS('Project List'!$G:$G,'Project List'!$C:$C,$B40,'Project List'!$I:$I,I$4)</f>
        <v>0</v>
      </c>
      <c r="J40" s="9">
        <f>SUMIFS('Project List'!$G:$G,'Project List'!$C:$C,$B40,'Project List'!$I:$I,J$4)</f>
        <v>0</v>
      </c>
      <c r="K40" s="9">
        <f>SUMIFS('Project List'!$G:$G,'Project List'!$C:$C,$B40,'Project List'!$I:$I,K$4)</f>
        <v>0</v>
      </c>
      <c r="L40" s="9">
        <f>SUMIFS('Project List'!$G:$G,'Project List'!$C:$C,$B40,'Project List'!$I:$I,L$4)</f>
        <v>0</v>
      </c>
      <c r="M40" s="9">
        <f>SUMIFS('Project List'!$G:$G,'Project List'!$C:$C,$B40,'Project List'!$I:$I,M$4)</f>
        <v>0.43086153846153852</v>
      </c>
      <c r="N40" s="9">
        <f>SUMIFS('Project List'!$G:$G,'Project List'!$C:$C,$B40,'Project List'!$I:$I,N$4)</f>
        <v>0.83853076923076919</v>
      </c>
      <c r="O40" s="9">
        <f>SUMIFS('Project List'!$G:$G,'Project List'!$C:$C,$B40,'Project List'!$I:$I,O$4)</f>
        <v>3.9169230769230776E-2</v>
      </c>
      <c r="P40" s="9">
        <f>SUMIFS('Project List'!$G:$G,'Project List'!$C:$C,$B40,'Project List'!$I:$I,P$4)</f>
        <v>0</v>
      </c>
      <c r="Q40" s="9">
        <f>SUMIFS('Project List'!$G:$G,'Project List'!$C:$C,$B40,'Project List'!$I:$I,Q$4)</f>
        <v>0</v>
      </c>
      <c r="R40" s="9">
        <f>SUMIFS('Project List'!$G:$G,'Project List'!$C:$C,$B40,'Project List'!$I:$I,R$4)</f>
        <v>0</v>
      </c>
      <c r="S40" s="9">
        <f>SUMIFS('Project List'!$G:$G,'Project List'!$C:$C,$B40,'Project List'!$I:$I,S$4)</f>
        <v>0</v>
      </c>
      <c r="T40" s="9">
        <f>SUMIFS('Project List'!$G:$G,'Project List'!$C:$C,$B40,'Project List'!$I:$I,T$4)</f>
        <v>0</v>
      </c>
      <c r="U40" s="10">
        <f>SUMIFS('Project List'!$G:$G,'Project List'!$C:$C,'State Summary'!$B40)-SUM('State Summary'!$C40:$T40)</f>
        <v>0</v>
      </c>
      <c r="V40" s="16">
        <f t="shared" si="1"/>
        <v>1.3085615384615386</v>
      </c>
      <c r="W40" s="9">
        <f t="shared" si="3"/>
        <v>1.3085615384615386</v>
      </c>
      <c r="X40" s="11">
        <f t="shared" si="2"/>
        <v>36</v>
      </c>
      <c r="Z40" s="12"/>
      <c r="AA40" s="12"/>
    </row>
    <row r="41" spans="2:27" ht="14.4">
      <c r="B41" s="8" t="s">
        <v>315</v>
      </c>
      <c r="C41" s="9">
        <f>SUMIFS('Project List'!$G:$G,'Project List'!$C:$C,$B41,'Project List'!$I:$I,C$4)</f>
        <v>0</v>
      </c>
      <c r="D41" s="9">
        <f>SUMIFS('Project List'!$G:$G,'Project List'!$C:$C,$B41,'Project List'!$I:$I,D$4)</f>
        <v>0</v>
      </c>
      <c r="E41" s="9">
        <f>SUMIFS('Project List'!$G:$G,'Project List'!$C:$C,$B41,'Project List'!$I:$I,E$4)</f>
        <v>0</v>
      </c>
      <c r="F41" s="9">
        <f>SUMIFS('Project List'!$G:$G,'Project List'!$C:$C,$B41,'Project List'!$I:$I,F$4)</f>
        <v>0</v>
      </c>
      <c r="G41" s="9">
        <f>SUMIFS('Project List'!$G:$G,'Project List'!$C:$C,$B41,'Project List'!$I:$I,G$4)</f>
        <v>0</v>
      </c>
      <c r="H41" s="9">
        <f>SUMIFS('Project List'!$G:$G,'Project List'!$C:$C,$B41,'Project List'!$I:$I,H$4)</f>
        <v>0</v>
      </c>
      <c r="I41" s="9">
        <f>SUMIFS('Project List'!$G:$G,'Project List'!$C:$C,$B41,'Project List'!$I:$I,I$4)</f>
        <v>0</v>
      </c>
      <c r="J41" s="9">
        <f>SUMIFS('Project List'!$G:$G,'Project List'!$C:$C,$B41,'Project List'!$I:$I,J$4)</f>
        <v>0</v>
      </c>
      <c r="K41" s="9">
        <f>SUMIFS('Project List'!$G:$G,'Project List'!$C:$C,$B41,'Project List'!$I:$I,K$4)</f>
        <v>0</v>
      </c>
      <c r="L41" s="9">
        <f>SUMIFS('Project List'!$G:$G,'Project List'!$C:$C,$B41,'Project List'!$I:$I,L$4)</f>
        <v>2.5</v>
      </c>
      <c r="M41" s="9">
        <f>SUMIFS('Project List'!$G:$G,'Project List'!$C:$C,$B41,'Project List'!$I:$I,M$4)</f>
        <v>1.1815384615384614</v>
      </c>
      <c r="N41" s="9">
        <f>SUMIFS('Project List'!$G:$G,'Project List'!$C:$C,$B41,'Project List'!$I:$I,N$4)</f>
        <v>2.95</v>
      </c>
      <c r="O41" s="9">
        <f>SUMIFS('Project List'!$G:$G,'Project List'!$C:$C,$B41,'Project List'!$I:$I,O$4)</f>
        <v>10</v>
      </c>
      <c r="P41" s="9">
        <f>SUMIFS('Project List'!$G:$G,'Project List'!$C:$C,$B41,'Project List'!$I:$I,P$4)</f>
        <v>0</v>
      </c>
      <c r="Q41" s="9">
        <f>SUMIFS('Project List'!$G:$G,'Project List'!$C:$C,$B41,'Project List'!$I:$I,Q$4)</f>
        <v>0</v>
      </c>
      <c r="R41" s="9">
        <f>SUMIFS('Project List'!$G:$G,'Project List'!$C:$C,$B41,'Project List'!$I:$I,R$4)</f>
        <v>0</v>
      </c>
      <c r="S41" s="9">
        <f>SUMIFS('Project List'!$G:$G,'Project List'!$C:$C,$B41,'Project List'!$I:$I,S$4)</f>
        <v>0</v>
      </c>
      <c r="T41" s="9">
        <f>SUMIFS('Project List'!$G:$G,'Project List'!$C:$C,$B41,'Project List'!$I:$I,T$4)</f>
        <v>0</v>
      </c>
      <c r="U41" s="10">
        <f>SUMIFS('Project List'!$G:$G,'Project List'!$C:$C,'State Summary'!$B41)-SUM('State Summary'!$C41:$T41)</f>
        <v>0</v>
      </c>
      <c r="V41" s="16">
        <f t="shared" si="1"/>
        <v>16.631538461538462</v>
      </c>
      <c r="W41" s="9">
        <f t="shared" si="3"/>
        <v>16.631538461538462</v>
      </c>
      <c r="X41" s="11">
        <f t="shared" si="2"/>
        <v>22</v>
      </c>
      <c r="Z41" s="12"/>
      <c r="AA41" s="12"/>
    </row>
    <row r="42" spans="2:27" ht="14.4">
      <c r="B42" s="8" t="s">
        <v>316</v>
      </c>
      <c r="C42" s="9">
        <f>SUMIFS('Project List'!$G:$G,'Project List'!$C:$C,$B42,'Project List'!$I:$I,C$4)</f>
        <v>0</v>
      </c>
      <c r="D42" s="9">
        <f>SUMIFS('Project List'!$G:$G,'Project List'!$C:$C,$B42,'Project List'!$I:$I,D$4)</f>
        <v>0</v>
      </c>
      <c r="E42" s="9">
        <f>SUMIFS('Project List'!$G:$G,'Project List'!$C:$C,$B42,'Project List'!$I:$I,E$4)</f>
        <v>4.8846153846153845E-2</v>
      </c>
      <c r="F42" s="9">
        <f>SUMIFS('Project List'!$G:$G,'Project List'!$C:$C,$B42,'Project List'!$I:$I,F$4)</f>
        <v>0</v>
      </c>
      <c r="G42" s="9">
        <f>SUMIFS('Project List'!$G:$G,'Project List'!$C:$C,$B42,'Project List'!$I:$I,G$4)</f>
        <v>0</v>
      </c>
      <c r="H42" s="9">
        <f>SUMIFS('Project List'!$G:$G,'Project List'!$C:$C,$B42,'Project List'!$I:$I,H$4)</f>
        <v>0</v>
      </c>
      <c r="I42" s="9">
        <f>SUMIFS('Project List'!$G:$G,'Project List'!$C:$C,$B42,'Project List'!$I:$I,I$4)</f>
        <v>0</v>
      </c>
      <c r="J42" s="9">
        <f>SUMIFS('Project List'!$G:$G,'Project List'!$C:$C,$B42,'Project List'!$I:$I,J$4)</f>
        <v>0</v>
      </c>
      <c r="K42" s="9">
        <f>SUMIFS('Project List'!$G:$G,'Project List'!$C:$C,$B42,'Project List'!$I:$I,K$4)</f>
        <v>0</v>
      </c>
      <c r="L42" s="9">
        <f>SUMIFS('Project List'!$G:$G,'Project List'!$C:$C,$B42,'Project List'!$I:$I,L$4)</f>
        <v>1.9230769230769228E-2</v>
      </c>
      <c r="M42" s="9">
        <f>SUMIFS('Project List'!$G:$G,'Project List'!$C:$C,$B42,'Project List'!$I:$I,M$4)</f>
        <v>0.15346153846153845</v>
      </c>
      <c r="N42" s="9">
        <f>SUMIFS('Project List'!$G:$G,'Project List'!$C:$C,$B42,'Project List'!$I:$I,N$4)</f>
        <v>5.9461538461538462E-2</v>
      </c>
      <c r="O42" s="9">
        <f>SUMIFS('Project List'!$G:$G,'Project List'!$C:$C,$B42,'Project List'!$I:$I,O$4)</f>
        <v>0</v>
      </c>
      <c r="P42" s="9">
        <f>SUMIFS('Project List'!$G:$G,'Project List'!$C:$C,$B42,'Project List'!$I:$I,P$4)</f>
        <v>0</v>
      </c>
      <c r="Q42" s="9">
        <f>SUMIFS('Project List'!$G:$G,'Project List'!$C:$C,$B42,'Project List'!$I:$I,Q$4)</f>
        <v>0</v>
      </c>
      <c r="R42" s="9">
        <f>SUMIFS('Project List'!$G:$G,'Project List'!$C:$C,$B42,'Project List'!$I:$I,R$4)</f>
        <v>9.0519999999999996</v>
      </c>
      <c r="S42" s="9">
        <f>SUMIFS('Project List'!$G:$G,'Project List'!$C:$C,$B42,'Project List'!$I:$I,S$4)</f>
        <v>16.138300000000001</v>
      </c>
      <c r="T42" s="9">
        <f>SUMIFS('Project List'!$G:$G,'Project List'!$C:$C,$B42,'Project List'!$I:$I,T$4)</f>
        <v>3.9720000000000004</v>
      </c>
      <c r="U42" s="10">
        <f>SUMIFS('Project List'!$G:$G,'Project List'!$C:$C,'State Summary'!$B42)-SUM('State Summary'!$C42:$T42)</f>
        <v>0</v>
      </c>
      <c r="V42" s="16">
        <f t="shared" si="1"/>
        <v>29.443300000000001</v>
      </c>
      <c r="W42" s="9">
        <f t="shared" si="3"/>
        <v>29.443300000000001</v>
      </c>
      <c r="X42" s="11">
        <f t="shared" si="2"/>
        <v>18</v>
      </c>
      <c r="Z42" s="12"/>
      <c r="AA42" s="12"/>
    </row>
    <row r="43" spans="2:27" ht="14.4">
      <c r="B43" s="8" t="s">
        <v>317</v>
      </c>
      <c r="C43" s="9">
        <f>SUMIFS('Project List'!$G:$G,'Project List'!$C:$C,$B43,'Project List'!$I:$I,C$4)</f>
        <v>0</v>
      </c>
      <c r="D43" s="9">
        <f>SUMIFS('Project List'!$G:$G,'Project List'!$C:$C,$B43,'Project List'!$I:$I,D$4)</f>
        <v>0</v>
      </c>
      <c r="E43" s="9">
        <f>SUMIFS('Project List'!$G:$G,'Project List'!$C:$C,$B43,'Project List'!$I:$I,E$4)</f>
        <v>0</v>
      </c>
      <c r="F43" s="9">
        <f>SUMIFS('Project List'!$G:$G,'Project List'!$C:$C,$B43,'Project List'!$I:$I,F$4)</f>
        <v>0</v>
      </c>
      <c r="G43" s="9">
        <f>SUMIFS('Project List'!$G:$G,'Project List'!$C:$C,$B43,'Project List'!$I:$I,G$4)</f>
        <v>0</v>
      </c>
      <c r="H43" s="9">
        <f>SUMIFS('Project List'!$G:$G,'Project List'!$C:$C,$B43,'Project List'!$I:$I,H$4)</f>
        <v>0</v>
      </c>
      <c r="I43" s="9">
        <f>SUMIFS('Project List'!$G:$G,'Project List'!$C:$C,$B43,'Project List'!$I:$I,I$4)</f>
        <v>0</v>
      </c>
      <c r="J43" s="9">
        <f>SUMIFS('Project List'!$G:$G,'Project List'!$C:$C,$B43,'Project List'!$I:$I,J$4)</f>
        <v>0</v>
      </c>
      <c r="K43" s="9">
        <f>SUMIFS('Project List'!$G:$G,'Project List'!$C:$C,$B43,'Project List'!$I:$I,K$4)</f>
        <v>0</v>
      </c>
      <c r="L43" s="9">
        <f>SUMIFS('Project List'!$G:$G,'Project List'!$C:$C,$B43,'Project List'!$I:$I,L$4)</f>
        <v>0</v>
      </c>
      <c r="M43" s="9">
        <f>SUMIFS('Project List'!$G:$G,'Project List'!$C:$C,$B43,'Project List'!$I:$I,M$4)</f>
        <v>0</v>
      </c>
      <c r="N43" s="9">
        <f>SUMIFS('Project List'!$G:$G,'Project List'!$C:$C,$B43,'Project List'!$I:$I,N$4)</f>
        <v>0</v>
      </c>
      <c r="O43" s="9">
        <f>SUMIFS('Project List'!$G:$G,'Project List'!$C:$C,$B43,'Project List'!$I:$I,O$4)</f>
        <v>0</v>
      </c>
      <c r="P43" s="9">
        <f>SUMIFS('Project List'!$G:$G,'Project List'!$C:$C,$B43,'Project List'!$I:$I,P$4)</f>
        <v>0</v>
      </c>
      <c r="Q43" s="9">
        <f>SUMIFS('Project List'!$G:$G,'Project List'!$C:$C,$B43,'Project List'!$I:$I,Q$4)</f>
        <v>0</v>
      </c>
      <c r="R43" s="9">
        <f>SUMIFS('Project List'!$G:$G,'Project List'!$C:$C,$B43,'Project List'!$I:$I,R$4)</f>
        <v>0</v>
      </c>
      <c r="S43" s="9">
        <f>SUMIFS('Project List'!$G:$G,'Project List'!$C:$C,$B43,'Project List'!$I:$I,S$4)</f>
        <v>0</v>
      </c>
      <c r="T43" s="9">
        <f>SUMIFS('Project List'!$G:$G,'Project List'!$C:$C,$B43,'Project List'!$I:$I,T$4)</f>
        <v>0</v>
      </c>
      <c r="U43" s="10">
        <f>SUMIFS('Project List'!$G:$G,'Project List'!$C:$C,'State Summary'!$B43)-SUM('State Summary'!$C43:$T43)</f>
        <v>0</v>
      </c>
      <c r="V43" s="16">
        <f t="shared" si="1"/>
        <v>0</v>
      </c>
      <c r="W43" s="9">
        <f t="shared" si="3"/>
        <v>0</v>
      </c>
      <c r="X43" s="11">
        <f t="shared" si="2"/>
        <v>45</v>
      </c>
      <c r="Z43" s="12"/>
      <c r="AA43" s="12"/>
    </row>
    <row r="44" spans="2:27" ht="14.4">
      <c r="B44" s="8" t="s">
        <v>318</v>
      </c>
      <c r="C44" s="9">
        <f>SUMIFS('Project List'!$G:$G,'Project List'!$C:$C,$B44,'Project List'!$I:$I,C$4)</f>
        <v>0</v>
      </c>
      <c r="D44" s="9">
        <f>SUMIFS('Project List'!$G:$G,'Project List'!$C:$C,$B44,'Project List'!$I:$I,D$4)</f>
        <v>0</v>
      </c>
      <c r="E44" s="9">
        <f>SUMIFS('Project List'!$G:$G,'Project List'!$C:$C,$B44,'Project List'!$I:$I,E$4)</f>
        <v>0</v>
      </c>
      <c r="F44" s="9">
        <f>SUMIFS('Project List'!$G:$G,'Project List'!$C:$C,$B44,'Project List'!$I:$I,F$4)</f>
        <v>0</v>
      </c>
      <c r="G44" s="9">
        <f>SUMIFS('Project List'!$G:$G,'Project List'!$C:$C,$B44,'Project List'!$I:$I,G$4)</f>
        <v>0</v>
      </c>
      <c r="H44" s="9">
        <f>SUMIFS('Project List'!$G:$G,'Project List'!$C:$C,$B44,'Project List'!$I:$I,H$4)</f>
        <v>0</v>
      </c>
      <c r="I44" s="9">
        <f>SUMIFS('Project List'!$G:$G,'Project List'!$C:$C,$B44,'Project List'!$I:$I,I$4)</f>
        <v>0</v>
      </c>
      <c r="J44" s="9">
        <f>SUMIFS('Project List'!$G:$G,'Project List'!$C:$C,$B44,'Project List'!$I:$I,J$4)</f>
        <v>0</v>
      </c>
      <c r="K44" s="9">
        <f>SUMIFS('Project List'!$G:$G,'Project List'!$C:$C,$B44,'Project List'!$I:$I,K$4)</f>
        <v>0</v>
      </c>
      <c r="L44" s="9">
        <f>SUMIFS('Project List'!$G:$G,'Project List'!$C:$C,$B44,'Project List'!$I:$I,L$4)</f>
        <v>0</v>
      </c>
      <c r="M44" s="9">
        <f>SUMIFS('Project List'!$G:$G,'Project List'!$C:$C,$B44,'Project List'!$I:$I,M$4)</f>
        <v>0</v>
      </c>
      <c r="N44" s="9">
        <f>SUMIFS('Project List'!$G:$G,'Project List'!$C:$C,$B44,'Project List'!$I:$I,N$4)</f>
        <v>0</v>
      </c>
      <c r="O44" s="9">
        <f>SUMIFS('Project List'!$G:$G,'Project List'!$C:$C,$B44,'Project List'!$I:$I,O$4)</f>
        <v>0</v>
      </c>
      <c r="P44" s="9">
        <f>SUMIFS('Project List'!$G:$G,'Project List'!$C:$C,$B44,'Project List'!$I:$I,P$4)</f>
        <v>2.5437153846153846</v>
      </c>
      <c r="Q44" s="9">
        <f>SUMIFS('Project List'!$G:$G,'Project List'!$C:$C,$B44,'Project List'!$I:$I,Q$4)</f>
        <v>13.250461538461538</v>
      </c>
      <c r="R44" s="9">
        <f>SUMIFS('Project List'!$G:$G,'Project List'!$C:$C,$B44,'Project List'!$I:$I,R$4)</f>
        <v>20.478999999999999</v>
      </c>
      <c r="S44" s="9">
        <f>SUMIFS('Project List'!$G:$G,'Project List'!$C:$C,$B44,'Project List'!$I:$I,S$4)</f>
        <v>1.3907692307692308</v>
      </c>
      <c r="T44" s="9">
        <f>SUMIFS('Project List'!$G:$G,'Project List'!$C:$C,$B44,'Project List'!$I:$I,T$4)</f>
        <v>0</v>
      </c>
      <c r="U44" s="10">
        <f>SUMIFS('Project List'!$G:$G,'Project List'!$C:$C,'State Summary'!$B44)-SUM('State Summary'!$C44:$T44)</f>
        <v>0</v>
      </c>
      <c r="V44" s="16">
        <f t="shared" si="1"/>
        <v>37.663946153846148</v>
      </c>
      <c r="W44" s="9">
        <f t="shared" si="3"/>
        <v>37.663946153846148</v>
      </c>
      <c r="X44" s="11">
        <f t="shared" si="2"/>
        <v>14</v>
      </c>
      <c r="Z44" s="12"/>
      <c r="AA44" s="12"/>
    </row>
    <row r="45" spans="2:27" ht="14.4">
      <c r="B45" s="8" t="s">
        <v>319</v>
      </c>
      <c r="C45" s="9">
        <f>SUMIFS('Project List'!$G:$G,'Project List'!$C:$C,$B45,'Project List'!$I:$I,C$4)</f>
        <v>0</v>
      </c>
      <c r="D45" s="9">
        <f>SUMIFS('Project List'!$G:$G,'Project List'!$C:$C,$B45,'Project List'!$I:$I,D$4)</f>
        <v>0</v>
      </c>
      <c r="E45" s="9">
        <f>SUMIFS('Project List'!$G:$G,'Project List'!$C:$C,$B45,'Project List'!$I:$I,E$4)</f>
        <v>0</v>
      </c>
      <c r="F45" s="9">
        <f>SUMIFS('Project List'!$G:$G,'Project List'!$C:$C,$B45,'Project List'!$I:$I,F$4)</f>
        <v>0</v>
      </c>
      <c r="G45" s="9">
        <f>SUMIFS('Project List'!$G:$G,'Project List'!$C:$C,$B45,'Project List'!$I:$I,G$4)</f>
        <v>0</v>
      </c>
      <c r="H45" s="9">
        <f>SUMIFS('Project List'!$G:$G,'Project List'!$C:$C,$B45,'Project List'!$I:$I,H$4)</f>
        <v>0</v>
      </c>
      <c r="I45" s="9">
        <f>SUMIFS('Project List'!$G:$G,'Project List'!$C:$C,$B45,'Project List'!$I:$I,I$4)</f>
        <v>0</v>
      </c>
      <c r="J45" s="9">
        <f>SUMIFS('Project List'!$G:$G,'Project List'!$C:$C,$B45,'Project List'!$I:$I,J$4)</f>
        <v>0</v>
      </c>
      <c r="K45" s="9">
        <f>SUMIFS('Project List'!$G:$G,'Project List'!$C:$C,$B45,'Project List'!$I:$I,K$4)</f>
        <v>3</v>
      </c>
      <c r="L45" s="9">
        <f>SUMIFS('Project List'!$G:$G,'Project List'!$C:$C,$B45,'Project List'!$I:$I,L$4)</f>
        <v>0</v>
      </c>
      <c r="M45" s="9">
        <f>SUMIFS('Project List'!$G:$G,'Project List'!$C:$C,$B45,'Project List'!$I:$I,M$4)</f>
        <v>0.46</v>
      </c>
      <c r="N45" s="9">
        <f>SUMIFS('Project List'!$G:$G,'Project List'!$C:$C,$B45,'Project List'!$I:$I,N$4)</f>
        <v>1.72</v>
      </c>
      <c r="O45" s="9">
        <f>SUMIFS('Project List'!$G:$G,'Project List'!$C:$C,$B45,'Project List'!$I:$I,O$4)</f>
        <v>14.66</v>
      </c>
      <c r="P45" s="9">
        <f>SUMIFS('Project List'!$G:$G,'Project List'!$C:$C,$B45,'Project List'!$I:$I,P$4)</f>
        <v>4.18</v>
      </c>
      <c r="Q45" s="9">
        <f>SUMIFS('Project List'!$G:$G,'Project List'!$C:$C,$B45,'Project List'!$I:$I,Q$4)</f>
        <v>0</v>
      </c>
      <c r="R45" s="9">
        <f>SUMIFS('Project List'!$G:$G,'Project List'!$C:$C,$B45,'Project List'!$I:$I,R$4)</f>
        <v>0</v>
      </c>
      <c r="S45" s="9">
        <f>SUMIFS('Project List'!$G:$G,'Project List'!$C:$C,$B45,'Project List'!$I:$I,S$4)</f>
        <v>0</v>
      </c>
      <c r="T45" s="9">
        <f>SUMIFS('Project List'!$G:$G,'Project List'!$C:$C,$B45,'Project List'!$I:$I,T$4)</f>
        <v>0</v>
      </c>
      <c r="U45" s="10">
        <f>SUMIFS('Project List'!$G:$G,'Project List'!$C:$C,'State Summary'!$B45)-SUM('State Summary'!$C45:$T45)</f>
        <v>0</v>
      </c>
      <c r="V45" s="16">
        <f t="shared" si="1"/>
        <v>24.02</v>
      </c>
      <c r="W45" s="9">
        <f t="shared" si="3"/>
        <v>24.02</v>
      </c>
      <c r="X45" s="11">
        <f t="shared" si="2"/>
        <v>19</v>
      </c>
      <c r="Z45" s="12"/>
      <c r="AA45" s="12"/>
    </row>
    <row r="46" spans="2:27" ht="14.4">
      <c r="B46" s="8" t="s">
        <v>320</v>
      </c>
      <c r="C46" s="9">
        <f>SUMIFS('Project List'!$G:$G,'Project List'!$C:$C,$B46,'Project List'!$I:$I,C$4)</f>
        <v>0</v>
      </c>
      <c r="D46" s="9">
        <f>SUMIFS('Project List'!$G:$G,'Project List'!$C:$C,$B46,'Project List'!$I:$I,D$4)</f>
        <v>0</v>
      </c>
      <c r="E46" s="9">
        <f>SUMIFS('Project List'!$G:$G,'Project List'!$C:$C,$B46,'Project List'!$I:$I,E$4)</f>
        <v>0</v>
      </c>
      <c r="F46" s="9">
        <f>SUMIFS('Project List'!$G:$G,'Project List'!$C:$C,$B46,'Project List'!$I:$I,F$4)</f>
        <v>0</v>
      </c>
      <c r="G46" s="9">
        <f>SUMIFS('Project List'!$G:$G,'Project List'!$C:$C,$B46,'Project List'!$I:$I,G$4)</f>
        <v>0</v>
      </c>
      <c r="H46" s="9">
        <f>SUMIFS('Project List'!$G:$G,'Project List'!$C:$C,$B46,'Project List'!$I:$I,H$4)</f>
        <v>0</v>
      </c>
      <c r="I46" s="9">
        <f>SUMIFS('Project List'!$G:$G,'Project List'!$C:$C,$B46,'Project List'!$I:$I,I$4)</f>
        <v>0</v>
      </c>
      <c r="J46" s="9">
        <f>SUMIFS('Project List'!$G:$G,'Project List'!$C:$C,$B46,'Project List'!$I:$I,J$4)</f>
        <v>0</v>
      </c>
      <c r="K46" s="9">
        <f>SUMIFS('Project List'!$G:$G,'Project List'!$C:$C,$B46,'Project List'!$I:$I,K$4)</f>
        <v>0</v>
      </c>
      <c r="L46" s="9">
        <f>SUMIFS('Project List'!$G:$G,'Project List'!$C:$C,$B46,'Project List'!$I:$I,L$4)</f>
        <v>0</v>
      </c>
      <c r="M46" s="9">
        <f>SUMIFS('Project List'!$G:$G,'Project List'!$C:$C,$B46,'Project List'!$I:$I,M$4)</f>
        <v>0</v>
      </c>
      <c r="N46" s="9">
        <f>SUMIFS('Project List'!$G:$G,'Project List'!$C:$C,$B46,'Project List'!$I:$I,N$4)</f>
        <v>0</v>
      </c>
      <c r="O46" s="9">
        <f>SUMIFS('Project List'!$G:$G,'Project List'!$C:$C,$B46,'Project List'!$I:$I,O$4)</f>
        <v>0</v>
      </c>
      <c r="P46" s="9">
        <f>SUMIFS('Project List'!$G:$G,'Project List'!$C:$C,$B46,'Project List'!$I:$I,P$4)</f>
        <v>0</v>
      </c>
      <c r="Q46" s="9">
        <f>SUMIFS('Project List'!$G:$G,'Project List'!$C:$C,$B46,'Project List'!$I:$I,Q$4)</f>
        <v>0</v>
      </c>
      <c r="R46" s="9">
        <f>SUMIFS('Project List'!$G:$G,'Project List'!$C:$C,$B46,'Project List'!$I:$I,R$4)</f>
        <v>0</v>
      </c>
      <c r="S46" s="9">
        <f>SUMIFS('Project List'!$G:$G,'Project List'!$C:$C,$B46,'Project List'!$I:$I,S$4)</f>
        <v>0</v>
      </c>
      <c r="T46" s="9">
        <f>SUMIFS('Project List'!$G:$G,'Project List'!$C:$C,$B46,'Project List'!$I:$I,T$4)</f>
        <v>0</v>
      </c>
      <c r="U46" s="10">
        <f>SUMIFS('Project List'!$G:$G,'Project List'!$C:$C,'State Summary'!$B46)-SUM('State Summary'!$C46:$T46)</f>
        <v>0</v>
      </c>
      <c r="V46" s="16">
        <f t="shared" si="1"/>
        <v>0</v>
      </c>
      <c r="W46" s="9">
        <f t="shared" si="3"/>
        <v>0</v>
      </c>
      <c r="X46" s="11">
        <f t="shared" si="2"/>
        <v>45</v>
      </c>
      <c r="Z46" s="12"/>
      <c r="AA46" s="12"/>
    </row>
    <row r="47" spans="2:27" ht="14.4">
      <c r="B47" s="8" t="s">
        <v>321</v>
      </c>
      <c r="C47" s="9">
        <f>SUMIFS('Project List'!$G:$G,'Project List'!$C:$C,$B47,'Project List'!$I:$I,C$4)</f>
        <v>0</v>
      </c>
      <c r="D47" s="9">
        <f>SUMIFS('Project List'!$G:$G,'Project List'!$C:$C,$B47,'Project List'!$I:$I,D$4)</f>
        <v>0</v>
      </c>
      <c r="E47" s="9">
        <f>SUMIFS('Project List'!$G:$G,'Project List'!$C:$C,$B47,'Project List'!$I:$I,E$4)</f>
        <v>0</v>
      </c>
      <c r="F47" s="9">
        <f>SUMIFS('Project List'!$G:$G,'Project List'!$C:$C,$B47,'Project List'!$I:$I,F$4)</f>
        <v>0</v>
      </c>
      <c r="G47" s="9">
        <f>SUMIFS('Project List'!$G:$G,'Project List'!$C:$C,$B47,'Project List'!$I:$I,G$4)</f>
        <v>0</v>
      </c>
      <c r="H47" s="9">
        <f>SUMIFS('Project List'!$G:$G,'Project List'!$C:$C,$B47,'Project List'!$I:$I,H$4)</f>
        <v>0</v>
      </c>
      <c r="I47" s="9">
        <f>SUMIFS('Project List'!$G:$G,'Project List'!$C:$C,$B47,'Project List'!$I:$I,I$4)</f>
        <v>1.993846153846154E-2</v>
      </c>
      <c r="J47" s="9">
        <f>SUMIFS('Project List'!$G:$G,'Project List'!$C:$C,$B47,'Project List'!$I:$I,J$4)</f>
        <v>0</v>
      </c>
      <c r="K47" s="9">
        <f>SUMIFS('Project List'!$G:$G,'Project List'!$C:$C,$B47,'Project List'!$I:$I,K$4)</f>
        <v>0</v>
      </c>
      <c r="L47" s="9">
        <f>SUMIFS('Project List'!$G:$G,'Project List'!$C:$C,$B47,'Project List'!$I:$I,L$4)</f>
        <v>0</v>
      </c>
      <c r="M47" s="9">
        <f>SUMIFS('Project List'!$G:$G,'Project List'!$C:$C,$B47,'Project List'!$I:$I,M$4)</f>
        <v>2.0563807692307692</v>
      </c>
      <c r="N47" s="9">
        <f>SUMIFS('Project List'!$G:$G,'Project List'!$C:$C,$B47,'Project List'!$I:$I,N$4)</f>
        <v>1.35</v>
      </c>
      <c r="O47" s="9">
        <f>SUMIFS('Project List'!$G:$G,'Project List'!$C:$C,$B47,'Project List'!$I:$I,O$4)</f>
        <v>5.384615384615385</v>
      </c>
      <c r="P47" s="9">
        <f>SUMIFS('Project List'!$G:$G,'Project List'!$C:$C,$B47,'Project List'!$I:$I,P$4)</f>
        <v>0</v>
      </c>
      <c r="Q47" s="9">
        <f>SUMIFS('Project List'!$G:$G,'Project List'!$C:$C,$B47,'Project List'!$I:$I,Q$4)</f>
        <v>0</v>
      </c>
      <c r="R47" s="9">
        <f>SUMIFS('Project List'!$G:$G,'Project List'!$C:$C,$B47,'Project List'!$I:$I,R$4)</f>
        <v>0</v>
      </c>
      <c r="S47" s="9">
        <f>SUMIFS('Project List'!$G:$G,'Project List'!$C:$C,$B47,'Project List'!$I:$I,S$4)</f>
        <v>0</v>
      </c>
      <c r="T47" s="9">
        <f>SUMIFS('Project List'!$G:$G,'Project List'!$C:$C,$B47,'Project List'!$I:$I,T$4)</f>
        <v>0</v>
      </c>
      <c r="U47" s="10">
        <f>SUMIFS('Project List'!$G:$G,'Project List'!$C:$C,'State Summary'!$B47)-SUM('State Summary'!$C47:$T47)</f>
        <v>0</v>
      </c>
      <c r="V47" s="16">
        <f t="shared" si="1"/>
        <v>8.8109346153846158</v>
      </c>
      <c r="W47" s="9">
        <f t="shared" si="3"/>
        <v>8.8109346153846158</v>
      </c>
      <c r="X47" s="11">
        <f t="shared" si="2"/>
        <v>26</v>
      </c>
      <c r="Z47" s="12"/>
      <c r="AA47" s="12"/>
    </row>
    <row r="48" spans="2:27" ht="14.4">
      <c r="B48" s="8" t="s">
        <v>4723</v>
      </c>
      <c r="C48" s="9">
        <f>SUMIFS('Project List'!$G:$G,'Project List'!$C:$C,$B48,'Project List'!$I:$I,C$4)</f>
        <v>0</v>
      </c>
      <c r="D48" s="9">
        <f>SUMIFS('Project List'!$G:$G,'Project List'!$C:$C,$B48,'Project List'!$I:$I,D$4)</f>
        <v>0</v>
      </c>
      <c r="E48" s="9">
        <f>SUMIFS('Project List'!$G:$G,'Project List'!$C:$C,$B48,'Project List'!$I:$I,E$4)</f>
        <v>0</v>
      </c>
      <c r="F48" s="9">
        <f>SUMIFS('Project List'!$G:$G,'Project List'!$C:$C,$B48,'Project List'!$I:$I,F$4)</f>
        <v>0</v>
      </c>
      <c r="G48" s="9">
        <f>SUMIFS('Project List'!$G:$G,'Project List'!$C:$C,$B48,'Project List'!$I:$I,G$4)</f>
        <v>0</v>
      </c>
      <c r="H48" s="9">
        <f>SUMIFS('Project List'!$G:$G,'Project List'!$C:$C,$B48,'Project List'!$I:$I,H$4)</f>
        <v>0</v>
      </c>
      <c r="I48" s="9">
        <f>SUMIFS('Project List'!$G:$G,'Project List'!$C:$C,$B48,'Project List'!$I:$I,I$4)</f>
        <v>0</v>
      </c>
      <c r="J48" s="9">
        <f>SUMIFS('Project List'!$G:$G,'Project List'!$C:$C,$B48,'Project List'!$I:$I,J$4)</f>
        <v>0</v>
      </c>
      <c r="K48" s="9">
        <f>SUMIFS('Project List'!$G:$G,'Project List'!$C:$C,$B48,'Project List'!$I:$I,K$4)</f>
        <v>0</v>
      </c>
      <c r="L48" s="9">
        <f>SUMIFS('Project List'!$G:$G,'Project List'!$C:$C,$B48,'Project List'!$I:$I,L$4)</f>
        <v>0</v>
      </c>
      <c r="M48" s="9">
        <f>SUMIFS('Project List'!$G:$G,'Project List'!$C:$C,$B48,'Project List'!$I:$I,M$4)</f>
        <v>10.379999999999999</v>
      </c>
      <c r="N48" s="9">
        <f>SUMIFS('Project List'!$G:$G,'Project List'!$C:$C,$B48,'Project List'!$I:$I,N$4)</f>
        <v>5.2850000000000001</v>
      </c>
      <c r="O48" s="9">
        <f>SUMIFS('Project List'!$G:$G,'Project List'!$C:$C,$B48,'Project List'!$I:$I,O$4)</f>
        <v>34.484615384615381</v>
      </c>
      <c r="P48" s="9">
        <f>SUMIFS('Project List'!$G:$G,'Project List'!$C:$C,$B48,'Project List'!$I:$I,P$4)</f>
        <v>14.9</v>
      </c>
      <c r="Q48" s="9">
        <f>SUMIFS('Project List'!$G:$G,'Project List'!$C:$C,$B48,'Project List'!$I:$I,Q$4)</f>
        <v>30</v>
      </c>
      <c r="R48" s="9">
        <f>SUMIFS('Project List'!$G:$G,'Project List'!$C:$C,$B48,'Project List'!$I:$I,R$4)</f>
        <v>238.4</v>
      </c>
      <c r="S48" s="9">
        <f>SUMIFS('Project List'!$G:$G,'Project List'!$C:$C,$B48,'Project List'!$I:$I,S$4)</f>
        <v>0</v>
      </c>
      <c r="T48" s="9">
        <f>SUMIFS('Project List'!$G:$G,'Project List'!$C:$C,$B48,'Project List'!$I:$I,T$4)</f>
        <v>0</v>
      </c>
      <c r="U48" s="10">
        <f>SUMIFS('Project List'!$G:$G,'Project List'!$C:$C,'State Summary'!$B48)-SUM('State Summary'!$C48:$T48)</f>
        <v>0</v>
      </c>
      <c r="V48" s="16">
        <f t="shared" si="1"/>
        <v>333.44961538461541</v>
      </c>
      <c r="W48" s="9">
        <f t="shared" si="3"/>
        <v>333.44961538461541</v>
      </c>
      <c r="X48" s="11">
        <f t="shared" si="2"/>
        <v>5</v>
      </c>
      <c r="Z48" s="12"/>
      <c r="AA48" s="12"/>
    </row>
    <row r="49" spans="1:27" ht="14.4">
      <c r="B49" s="8" t="s">
        <v>323</v>
      </c>
      <c r="C49" s="9">
        <f>SUMIFS('Project List'!$G:$G,'Project List'!$C:$C,$B49,'Project List'!$I:$I,C$4)</f>
        <v>0</v>
      </c>
      <c r="D49" s="9">
        <f>SUMIFS('Project List'!$G:$G,'Project List'!$C:$C,$B49,'Project List'!$I:$I,D$4)</f>
        <v>0</v>
      </c>
      <c r="E49" s="9">
        <f>SUMIFS('Project List'!$G:$G,'Project List'!$C:$C,$B49,'Project List'!$I:$I,E$4)</f>
        <v>0</v>
      </c>
      <c r="F49" s="9">
        <f>SUMIFS('Project List'!$G:$G,'Project List'!$C:$C,$B49,'Project List'!$I:$I,F$4)</f>
        <v>7.6923076923076913E-2</v>
      </c>
      <c r="G49" s="9">
        <f>SUMIFS('Project List'!$G:$G,'Project List'!$C:$C,$B49,'Project List'!$I:$I,G$4)</f>
        <v>0</v>
      </c>
      <c r="H49" s="9">
        <f>SUMIFS('Project List'!$G:$G,'Project List'!$C:$C,$B49,'Project List'!$I:$I,H$4)</f>
        <v>0</v>
      </c>
      <c r="I49" s="9">
        <f>SUMIFS('Project List'!$G:$G,'Project List'!$C:$C,$B49,'Project List'!$I:$I,I$4)</f>
        <v>1.9199999999999998E-2</v>
      </c>
      <c r="J49" s="9">
        <f>SUMIFS('Project List'!$G:$G,'Project List'!$C:$C,$B49,'Project List'!$I:$I,J$4)</f>
        <v>0</v>
      </c>
      <c r="K49" s="9">
        <f>SUMIFS('Project List'!$G:$G,'Project List'!$C:$C,$B49,'Project List'!$I:$I,K$4)</f>
        <v>0</v>
      </c>
      <c r="L49" s="9">
        <f>SUMIFS('Project List'!$G:$G,'Project List'!$C:$C,$B49,'Project List'!$I:$I,L$4)</f>
        <v>0</v>
      </c>
      <c r="M49" s="9">
        <f>SUMIFS('Project List'!$G:$G,'Project List'!$C:$C,$B49,'Project List'!$I:$I,M$4)</f>
        <v>0</v>
      </c>
      <c r="N49" s="9">
        <f>SUMIFS('Project List'!$G:$G,'Project List'!$C:$C,$B49,'Project List'!$I:$I,N$4)</f>
        <v>20</v>
      </c>
      <c r="O49" s="9">
        <f>SUMIFS('Project List'!$G:$G,'Project List'!$C:$C,$B49,'Project List'!$I:$I,O$4)</f>
        <v>0</v>
      </c>
      <c r="P49" s="9">
        <f>SUMIFS('Project List'!$G:$G,'Project List'!$C:$C,$B49,'Project List'!$I:$I,P$4)</f>
        <v>0</v>
      </c>
      <c r="Q49" s="9">
        <f>SUMIFS('Project List'!$G:$G,'Project List'!$C:$C,$B49,'Project List'!$I:$I,Q$4)</f>
        <v>0</v>
      </c>
      <c r="R49" s="9">
        <f>SUMIFS('Project List'!$G:$G,'Project List'!$C:$C,$B49,'Project List'!$I:$I,R$4)</f>
        <v>0</v>
      </c>
      <c r="S49" s="9">
        <f>SUMIFS('Project List'!$G:$G,'Project List'!$C:$C,$B49,'Project List'!$I:$I,S$4)</f>
        <v>0</v>
      </c>
      <c r="T49" s="9">
        <f>SUMIFS('Project List'!$G:$G,'Project List'!$C:$C,$B49,'Project List'!$I:$I,T$4)</f>
        <v>0</v>
      </c>
      <c r="U49" s="10">
        <f>SUMIFS('Project List'!$G:$G,'Project List'!$C:$C,'State Summary'!$B49)-SUM('State Summary'!$C49:$T49)</f>
        <v>0</v>
      </c>
      <c r="V49" s="16">
        <f t="shared" si="1"/>
        <v>20.096123076923078</v>
      </c>
      <c r="W49" s="9">
        <f t="shared" si="3"/>
        <v>20.096123076923078</v>
      </c>
      <c r="X49" s="11">
        <f t="shared" si="2"/>
        <v>20</v>
      </c>
      <c r="Z49" s="12"/>
      <c r="AA49" s="12"/>
    </row>
    <row r="50" spans="1:27" ht="14.4">
      <c r="B50" s="8" t="s">
        <v>325</v>
      </c>
      <c r="C50" s="9">
        <f>SUMIFS('Project List'!$G:$G,'Project List'!$C:$C,$B50,'Project List'!$I:$I,C$4)</f>
        <v>0</v>
      </c>
      <c r="D50" s="9">
        <f>SUMIFS('Project List'!$G:$G,'Project List'!$C:$C,$B50,'Project List'!$I:$I,D$4)</f>
        <v>0</v>
      </c>
      <c r="E50" s="9">
        <f>SUMIFS('Project List'!$G:$G,'Project List'!$C:$C,$B50,'Project List'!$I:$I,E$4)</f>
        <v>0</v>
      </c>
      <c r="F50" s="9">
        <f>SUMIFS('Project List'!$G:$G,'Project List'!$C:$C,$B50,'Project List'!$I:$I,F$4)</f>
        <v>0</v>
      </c>
      <c r="G50" s="9">
        <f>SUMIFS('Project List'!$G:$G,'Project List'!$C:$C,$B50,'Project List'!$I:$I,G$4)</f>
        <v>0</v>
      </c>
      <c r="H50" s="9">
        <f>SUMIFS('Project List'!$G:$G,'Project List'!$C:$C,$B50,'Project List'!$I:$I,H$4)</f>
        <v>0.19900000000000001</v>
      </c>
      <c r="I50" s="9">
        <f>SUMIFS('Project List'!$G:$G,'Project List'!$C:$C,$B50,'Project List'!$I:$I,I$4)</f>
        <v>0</v>
      </c>
      <c r="J50" s="9">
        <f>SUMIFS('Project List'!$G:$G,'Project List'!$C:$C,$B50,'Project List'!$I:$I,J$4)</f>
        <v>0.40903999999999996</v>
      </c>
      <c r="K50" s="9">
        <f>SUMIFS('Project List'!$G:$G,'Project List'!$C:$C,$B50,'Project List'!$I:$I,K$4)</f>
        <v>0.64</v>
      </c>
      <c r="L50" s="9">
        <f>SUMIFS('Project List'!$G:$G,'Project List'!$C:$C,$B50,'Project List'!$I:$I,L$4)</f>
        <v>0.73100000000000009</v>
      </c>
      <c r="M50" s="9">
        <f>SUMIFS('Project List'!$G:$G,'Project List'!$C:$C,$B50,'Project List'!$I:$I,M$4)</f>
        <v>1.6</v>
      </c>
      <c r="N50" s="9">
        <f>SUMIFS('Project List'!$G:$G,'Project List'!$C:$C,$B50,'Project List'!$I:$I,N$4)</f>
        <v>0.33076923076923082</v>
      </c>
      <c r="O50" s="9">
        <f>SUMIFS('Project List'!$G:$G,'Project List'!$C:$C,$B50,'Project List'!$I:$I,O$4)</f>
        <v>6.9730000000000008</v>
      </c>
      <c r="P50" s="9">
        <f>SUMIFS('Project List'!$G:$G,'Project List'!$C:$C,$B50,'Project List'!$I:$I,P$4)</f>
        <v>0</v>
      </c>
      <c r="Q50" s="9">
        <f>SUMIFS('Project List'!$G:$G,'Project List'!$C:$C,$B50,'Project List'!$I:$I,Q$4)</f>
        <v>0</v>
      </c>
      <c r="R50" s="9">
        <f>SUMIFS('Project List'!$G:$G,'Project List'!$C:$C,$B50,'Project List'!$I:$I,R$4)</f>
        <v>0</v>
      </c>
      <c r="S50" s="9">
        <f>SUMIFS('Project List'!$G:$G,'Project List'!$C:$C,$B50,'Project List'!$I:$I,S$4)</f>
        <v>0</v>
      </c>
      <c r="T50" s="9">
        <f>SUMIFS('Project List'!$G:$G,'Project List'!$C:$C,$B50,'Project List'!$I:$I,T$4)</f>
        <v>0</v>
      </c>
      <c r="U50" s="10">
        <f>SUMIFS('Project List'!$G:$G,'Project List'!$C:$C,'State Summary'!$B50)-SUM('State Summary'!$C50:$T50)</f>
        <v>0</v>
      </c>
      <c r="V50" s="16">
        <f t="shared" si="1"/>
        <v>10.882809230769231</v>
      </c>
      <c r="W50" s="9">
        <f t="shared" si="3"/>
        <v>10.882809230769231</v>
      </c>
      <c r="X50" s="11">
        <f t="shared" si="2"/>
        <v>25</v>
      </c>
      <c r="Z50" s="12"/>
      <c r="AA50" s="12"/>
    </row>
    <row r="51" spans="1:27" ht="14.4">
      <c r="B51" s="8" t="s">
        <v>324</v>
      </c>
      <c r="C51" s="9">
        <f>SUMIFS('Project List'!$G:$G,'Project List'!$C:$C,$B51,'Project List'!$I:$I,C$4)</f>
        <v>0</v>
      </c>
      <c r="D51" s="9">
        <f>SUMIFS('Project List'!$G:$G,'Project List'!$C:$C,$B51,'Project List'!$I:$I,D$4)</f>
        <v>0</v>
      </c>
      <c r="E51" s="9">
        <f>SUMIFS('Project List'!$G:$G,'Project List'!$C:$C,$B51,'Project List'!$I:$I,E$4)</f>
        <v>0</v>
      </c>
      <c r="F51" s="9">
        <f>SUMIFS('Project List'!$G:$G,'Project List'!$C:$C,$B51,'Project List'!$I:$I,F$4)</f>
        <v>0</v>
      </c>
      <c r="G51" s="9">
        <f>SUMIFS('Project List'!$G:$G,'Project List'!$C:$C,$B51,'Project List'!$I:$I,G$4)</f>
        <v>0</v>
      </c>
      <c r="H51" s="9">
        <f>SUMIFS('Project List'!$G:$G,'Project List'!$C:$C,$B51,'Project List'!$I:$I,H$4)</f>
        <v>0</v>
      </c>
      <c r="I51" s="9">
        <f>SUMIFS('Project List'!$G:$G,'Project List'!$C:$C,$B51,'Project List'!$I:$I,I$4)</f>
        <v>0</v>
      </c>
      <c r="J51" s="9">
        <f>SUMIFS('Project List'!$G:$G,'Project List'!$C:$C,$B51,'Project List'!$I:$I,J$4)</f>
        <v>0</v>
      </c>
      <c r="K51" s="9">
        <f>SUMIFS('Project List'!$G:$G,'Project List'!$C:$C,$B51,'Project List'!$I:$I,K$4)</f>
        <v>0</v>
      </c>
      <c r="L51" s="9">
        <f>SUMIFS('Project List'!$G:$G,'Project List'!$C:$C,$B51,'Project List'!$I:$I,L$4)</f>
        <v>0</v>
      </c>
      <c r="M51" s="9">
        <f>SUMIFS('Project List'!$G:$G,'Project List'!$C:$C,$B51,'Project List'!$I:$I,M$4)</f>
        <v>0.55000000000000004</v>
      </c>
      <c r="N51" s="9">
        <f>SUMIFS('Project List'!$G:$G,'Project List'!$C:$C,$B51,'Project List'!$I:$I,N$4)</f>
        <v>0</v>
      </c>
      <c r="O51" s="9">
        <f>SUMIFS('Project List'!$G:$G,'Project List'!$C:$C,$B51,'Project List'!$I:$I,O$4)</f>
        <v>34</v>
      </c>
      <c r="P51" s="9">
        <f>SUMIFS('Project List'!$G:$G,'Project List'!$C:$C,$B51,'Project List'!$I:$I,P$4)</f>
        <v>0</v>
      </c>
      <c r="Q51" s="9">
        <f>SUMIFS('Project List'!$G:$G,'Project List'!$C:$C,$B51,'Project List'!$I:$I,Q$4)</f>
        <v>0</v>
      </c>
      <c r="R51" s="9">
        <f>SUMIFS('Project List'!$G:$G,'Project List'!$C:$C,$B51,'Project List'!$I:$I,R$4)</f>
        <v>0</v>
      </c>
      <c r="S51" s="9">
        <f>SUMIFS('Project List'!$G:$G,'Project List'!$C:$C,$B51,'Project List'!$I:$I,S$4)</f>
        <v>0</v>
      </c>
      <c r="T51" s="9">
        <f>SUMIFS('Project List'!$G:$G,'Project List'!$C:$C,$B51,'Project List'!$I:$I,T$4)</f>
        <v>0</v>
      </c>
      <c r="U51" s="10">
        <f>SUMIFS('Project List'!$G:$G,'Project List'!$C:$C,'State Summary'!$B51)-SUM('State Summary'!$C51:$T51)</f>
        <v>0</v>
      </c>
      <c r="V51" s="16">
        <f t="shared" si="1"/>
        <v>34.549999999999997</v>
      </c>
      <c r="W51" s="9">
        <f t="shared" si="3"/>
        <v>34.549999999999997</v>
      </c>
      <c r="X51" s="11">
        <f t="shared" si="2"/>
        <v>16</v>
      </c>
      <c r="Z51" s="12"/>
      <c r="AA51" s="12"/>
    </row>
    <row r="52" spans="1:27" ht="14.4">
      <c r="B52" s="8" t="s">
        <v>326</v>
      </c>
      <c r="C52" s="9">
        <f>SUMIFS('Project List'!$G:$G,'Project List'!$C:$C,$B52,'Project List'!$I:$I,C$4)</f>
        <v>0.30399999999999999</v>
      </c>
      <c r="D52" s="9">
        <f>SUMIFS('Project List'!$G:$G,'Project List'!$C:$C,$B52,'Project List'!$I:$I,D$4)</f>
        <v>0</v>
      </c>
      <c r="E52" s="9">
        <f>SUMIFS('Project List'!$G:$G,'Project List'!$C:$C,$B52,'Project List'!$I:$I,E$4)</f>
        <v>0</v>
      </c>
      <c r="F52" s="9">
        <f>SUMIFS('Project List'!$G:$G,'Project List'!$C:$C,$B52,'Project List'!$I:$I,F$4)</f>
        <v>0</v>
      </c>
      <c r="G52" s="9">
        <f>SUMIFS('Project List'!$G:$G,'Project List'!$C:$C,$B52,'Project List'!$I:$I,G$4)</f>
        <v>1.5599999999999999E-2</v>
      </c>
      <c r="H52" s="9">
        <f>SUMIFS('Project List'!$G:$G,'Project List'!$C:$C,$B52,'Project List'!$I:$I,H$4)</f>
        <v>7.7538461538461542E-2</v>
      </c>
      <c r="I52" s="9">
        <f>SUMIFS('Project List'!$G:$G,'Project List'!$C:$C,$B52,'Project List'!$I:$I,I$4)</f>
        <v>5.7979999999999997E-2</v>
      </c>
      <c r="J52" s="9">
        <f>SUMIFS('Project List'!$G:$G,'Project List'!$C:$C,$B52,'Project List'!$I:$I,J$4)</f>
        <v>4.4400000000000002E-2</v>
      </c>
      <c r="K52" s="9">
        <f>SUMIFS('Project List'!$G:$G,'Project List'!$C:$C,$B52,'Project List'!$I:$I,K$4)</f>
        <v>0.12311000000000001</v>
      </c>
      <c r="L52" s="9">
        <f>SUMIFS('Project List'!$G:$G,'Project List'!$C:$C,$B52,'Project List'!$I:$I,L$4)</f>
        <v>1.5076923076923077</v>
      </c>
      <c r="M52" s="9">
        <f>SUMIFS('Project List'!$G:$G,'Project List'!$C:$C,$B52,'Project List'!$I:$I,M$4)</f>
        <v>0.54383076923076923</v>
      </c>
      <c r="N52" s="9">
        <f>SUMIFS('Project List'!$G:$G,'Project List'!$C:$C,$B52,'Project List'!$I:$I,N$4)</f>
        <v>0</v>
      </c>
      <c r="O52" s="9">
        <f>SUMIFS('Project List'!$G:$G,'Project List'!$C:$C,$B52,'Project List'!$I:$I,O$4)</f>
        <v>0.39803076923076919</v>
      </c>
      <c r="P52" s="9">
        <f>SUMIFS('Project List'!$G:$G,'Project List'!$C:$C,$B52,'Project List'!$I:$I,P$4)</f>
        <v>0.43779999999999997</v>
      </c>
      <c r="Q52" s="9">
        <f>SUMIFS('Project List'!$G:$G,'Project List'!$C:$C,$B52,'Project List'!$I:$I,Q$4)</f>
        <v>0</v>
      </c>
      <c r="R52" s="9">
        <f>SUMIFS('Project List'!$G:$G,'Project List'!$C:$C,$B52,'Project List'!$I:$I,R$4)</f>
        <v>0</v>
      </c>
      <c r="S52" s="9">
        <f>SUMIFS('Project List'!$G:$G,'Project List'!$C:$C,$B52,'Project List'!$I:$I,S$4)</f>
        <v>0</v>
      </c>
      <c r="T52" s="9">
        <f>SUMIFS('Project List'!$G:$G,'Project List'!$C:$C,$B52,'Project List'!$I:$I,T$4)</f>
        <v>0</v>
      </c>
      <c r="U52" s="10">
        <f>SUMIFS('Project List'!$G:$G,'Project List'!$C:$C,'State Summary'!$B52)-SUM('State Summary'!$C52:$T52)</f>
        <v>0</v>
      </c>
      <c r="V52" s="16">
        <f t="shared" si="1"/>
        <v>3.5099823076923071</v>
      </c>
      <c r="W52" s="9">
        <f t="shared" si="3"/>
        <v>3.5099823076923071</v>
      </c>
      <c r="X52" s="11">
        <f t="shared" si="2"/>
        <v>31</v>
      </c>
      <c r="Z52" s="12"/>
      <c r="AA52" s="12"/>
    </row>
    <row r="53" spans="1:27" ht="14.4">
      <c r="B53" s="8" t="s">
        <v>328</v>
      </c>
      <c r="C53" s="9">
        <f>SUMIFS('Project List'!$G:$G,'Project List'!$C:$C,$B53,'Project List'!$I:$I,C$4)</f>
        <v>0</v>
      </c>
      <c r="D53" s="9">
        <f>SUMIFS('Project List'!$G:$G,'Project List'!$C:$C,$B53,'Project List'!$I:$I,D$4)</f>
        <v>0</v>
      </c>
      <c r="E53" s="9">
        <f>SUMIFS('Project List'!$G:$G,'Project List'!$C:$C,$B53,'Project List'!$I:$I,E$4)</f>
        <v>0</v>
      </c>
      <c r="F53" s="9">
        <f>SUMIFS('Project List'!$G:$G,'Project List'!$C:$C,$B53,'Project List'!$I:$I,F$4)</f>
        <v>0</v>
      </c>
      <c r="G53" s="9">
        <f>SUMIFS('Project List'!$G:$G,'Project List'!$C:$C,$B53,'Project List'!$I:$I,G$4)</f>
        <v>0</v>
      </c>
      <c r="H53" s="9">
        <f>SUMIFS('Project List'!$G:$G,'Project List'!$C:$C,$B53,'Project List'!$I:$I,H$4)</f>
        <v>0</v>
      </c>
      <c r="I53" s="9">
        <f>SUMIFS('Project List'!$G:$G,'Project List'!$C:$C,$B53,'Project List'!$I:$I,I$4)</f>
        <v>0</v>
      </c>
      <c r="J53" s="9">
        <f>SUMIFS('Project List'!$G:$G,'Project List'!$C:$C,$B53,'Project List'!$I:$I,J$4)</f>
        <v>0</v>
      </c>
      <c r="K53" s="9">
        <f>SUMIFS('Project List'!$G:$G,'Project List'!$C:$C,$B53,'Project List'!$I:$I,K$4)</f>
        <v>0</v>
      </c>
      <c r="L53" s="9">
        <f>SUMIFS('Project List'!$G:$G,'Project List'!$C:$C,$B53,'Project List'!$I:$I,L$4)</f>
        <v>0</v>
      </c>
      <c r="M53" s="9">
        <f>SUMIFS('Project List'!$G:$G,'Project List'!$C:$C,$B53,'Project List'!$I:$I,M$4)</f>
        <v>0</v>
      </c>
      <c r="N53" s="9">
        <f>SUMIFS('Project List'!$G:$G,'Project List'!$C:$C,$B53,'Project List'!$I:$I,N$4)</f>
        <v>0</v>
      </c>
      <c r="O53" s="9">
        <f>SUMIFS('Project List'!$G:$G,'Project List'!$C:$C,$B53,'Project List'!$I:$I,O$4)</f>
        <v>0</v>
      </c>
      <c r="P53" s="9">
        <f>SUMIFS('Project List'!$G:$G,'Project List'!$C:$C,$B53,'Project List'!$I:$I,P$4)</f>
        <v>0</v>
      </c>
      <c r="Q53" s="9">
        <f>SUMIFS('Project List'!$G:$G,'Project List'!$C:$C,$B53,'Project List'!$I:$I,Q$4)</f>
        <v>0</v>
      </c>
      <c r="R53" s="9">
        <f>SUMIFS('Project List'!$G:$G,'Project List'!$C:$C,$B53,'Project List'!$I:$I,R$4)</f>
        <v>0</v>
      </c>
      <c r="S53" s="9">
        <f>SUMIFS('Project List'!$G:$G,'Project List'!$C:$C,$B53,'Project List'!$I:$I,S$4)</f>
        <v>0</v>
      </c>
      <c r="T53" s="9">
        <f>SUMIFS('Project List'!$G:$G,'Project List'!$C:$C,$B53,'Project List'!$I:$I,T$4)</f>
        <v>0</v>
      </c>
      <c r="U53" s="10">
        <f>SUMIFS('Project List'!$G:$G,'Project List'!$C:$C,'State Summary'!$B53)-SUM('State Summary'!$C53:$T53)</f>
        <v>0</v>
      </c>
      <c r="V53" s="16">
        <f t="shared" si="1"/>
        <v>0</v>
      </c>
      <c r="W53" s="9">
        <f t="shared" si="3"/>
        <v>0</v>
      </c>
      <c r="X53" s="11">
        <f t="shared" si="2"/>
        <v>45</v>
      </c>
      <c r="Z53" s="12"/>
      <c r="AA53" s="12"/>
    </row>
    <row r="54" spans="1:27" ht="14.4">
      <c r="B54" s="8" t="s">
        <v>327</v>
      </c>
      <c r="C54" s="9">
        <f>SUMIFS('Project List'!$G:$G,'Project List'!$C:$C,$B54,'Project List'!$I:$I,C$4)</f>
        <v>0</v>
      </c>
      <c r="D54" s="9">
        <f>SUMIFS('Project List'!$G:$G,'Project List'!$C:$C,$B54,'Project List'!$I:$I,D$4)</f>
        <v>0</v>
      </c>
      <c r="E54" s="9">
        <f>SUMIFS('Project List'!$G:$G,'Project List'!$C:$C,$B54,'Project List'!$I:$I,E$4)</f>
        <v>0</v>
      </c>
      <c r="F54" s="9">
        <f>SUMIFS('Project List'!$G:$G,'Project List'!$C:$C,$B54,'Project List'!$I:$I,F$4)</f>
        <v>0</v>
      </c>
      <c r="G54" s="9">
        <f>SUMIFS('Project List'!$G:$G,'Project List'!$C:$C,$B54,'Project List'!$I:$I,G$4)</f>
        <v>0.50769230769230766</v>
      </c>
      <c r="H54" s="9">
        <f>SUMIFS('Project List'!$G:$G,'Project List'!$C:$C,$B54,'Project List'!$I:$I,H$4)</f>
        <v>0</v>
      </c>
      <c r="I54" s="9">
        <f>SUMIFS('Project List'!$G:$G,'Project List'!$C:$C,$B54,'Project List'!$I:$I,I$4)</f>
        <v>0</v>
      </c>
      <c r="J54" s="9">
        <f>SUMIFS('Project List'!$G:$G,'Project List'!$C:$C,$B54,'Project List'!$I:$I,J$4)</f>
        <v>0</v>
      </c>
      <c r="K54" s="9">
        <f>SUMIFS('Project List'!$G:$G,'Project List'!$C:$C,$B54,'Project List'!$I:$I,K$4)</f>
        <v>1.0238499999999999</v>
      </c>
      <c r="L54" s="9">
        <f>SUMIFS('Project List'!$G:$G,'Project List'!$C:$C,$B54,'Project List'!$I:$I,L$4)</f>
        <v>0.54517692307692311</v>
      </c>
      <c r="M54" s="9">
        <f>SUMIFS('Project List'!$G:$G,'Project List'!$C:$C,$B54,'Project List'!$I:$I,M$4)</f>
        <v>0.47692307692307689</v>
      </c>
      <c r="N54" s="9">
        <f>SUMIFS('Project List'!$G:$G,'Project List'!$C:$C,$B54,'Project List'!$I:$I,N$4)</f>
        <v>2.3246153846153845</v>
      </c>
      <c r="O54" s="9">
        <f>SUMIFS('Project List'!$G:$G,'Project List'!$C:$C,$B54,'Project List'!$I:$I,O$4)</f>
        <v>1</v>
      </c>
      <c r="P54" s="9">
        <f>SUMIFS('Project List'!$G:$G,'Project List'!$C:$C,$B54,'Project List'!$I:$I,P$4)</f>
        <v>0</v>
      </c>
      <c r="Q54" s="9">
        <f>SUMIFS('Project List'!$G:$G,'Project List'!$C:$C,$B54,'Project List'!$I:$I,Q$4)</f>
        <v>0</v>
      </c>
      <c r="R54" s="9">
        <f>SUMIFS('Project List'!$G:$G,'Project List'!$C:$C,$B54,'Project List'!$I:$I,R$4)</f>
        <v>0</v>
      </c>
      <c r="S54" s="9">
        <f>SUMIFS('Project List'!$G:$G,'Project List'!$C:$C,$B54,'Project List'!$I:$I,S$4)</f>
        <v>0</v>
      </c>
      <c r="T54" s="9">
        <f>SUMIFS('Project List'!$G:$G,'Project List'!$C:$C,$B54,'Project List'!$I:$I,T$4)</f>
        <v>0</v>
      </c>
      <c r="U54" s="10">
        <f>SUMIFS('Project List'!$G:$G,'Project List'!$C:$C,'State Summary'!$B54)-SUM('State Summary'!$C54:$T54)</f>
        <v>0</v>
      </c>
      <c r="V54" s="16">
        <f t="shared" si="1"/>
        <v>5.8782576923076917</v>
      </c>
      <c r="W54" s="9">
        <f t="shared" si="3"/>
        <v>5.8782576923076917</v>
      </c>
      <c r="X54" s="11">
        <f t="shared" si="2"/>
        <v>28</v>
      </c>
      <c r="Z54" s="12"/>
      <c r="AA54" s="12"/>
    </row>
    <row r="55" spans="1:27" ht="14.4">
      <c r="B55" s="13" t="s">
        <v>329</v>
      </c>
      <c r="C55" s="14">
        <f>SUMIFS('Project List'!$G:$G,'Project List'!$C:$C,$B55,'Project List'!$I:$I,C$4)</f>
        <v>0</v>
      </c>
      <c r="D55" s="14">
        <f>SUMIFS('Project List'!$G:$G,'Project List'!$C:$C,$B55,'Project List'!$I:$I,D$4)</f>
        <v>0</v>
      </c>
      <c r="E55" s="14">
        <f>SUMIFS('Project List'!$G:$G,'Project List'!$C:$C,$B55,'Project List'!$I:$I,E$4)</f>
        <v>0</v>
      </c>
      <c r="F55" s="14">
        <f>SUMIFS('Project List'!$G:$G,'Project List'!$C:$C,$B55,'Project List'!$I:$I,F$4)</f>
        <v>0</v>
      </c>
      <c r="G55" s="14">
        <f>SUMIFS('Project List'!$G:$G,'Project List'!$C:$C,$B55,'Project List'!$I:$I,G$4)</f>
        <v>0</v>
      </c>
      <c r="H55" s="14">
        <f>SUMIFS('Project List'!$G:$G,'Project List'!$C:$C,$B55,'Project List'!$I:$I,H$4)</f>
        <v>0</v>
      </c>
      <c r="I55" s="14">
        <f>SUMIFS('Project List'!$G:$G,'Project List'!$C:$C,$B55,'Project List'!$I:$I,I$4)</f>
        <v>0</v>
      </c>
      <c r="J55" s="14">
        <f>SUMIFS('Project List'!$G:$G,'Project List'!$C:$C,$B55,'Project List'!$I:$I,J$4)</f>
        <v>0</v>
      </c>
      <c r="K55" s="14">
        <f>SUMIFS('Project List'!$G:$G,'Project List'!$C:$C,$B55,'Project List'!$I:$I,K$4)</f>
        <v>0</v>
      </c>
      <c r="L55" s="14">
        <f>SUMIFS('Project List'!$G:$G,'Project List'!$C:$C,$B55,'Project List'!$I:$I,L$4)</f>
        <v>0</v>
      </c>
      <c r="M55" s="14">
        <f>SUMIFS('Project List'!$G:$G,'Project List'!$C:$C,$B55,'Project List'!$I:$I,M$4)</f>
        <v>0</v>
      </c>
      <c r="N55" s="14">
        <f>SUMIFS('Project List'!$G:$G,'Project List'!$C:$C,$B55,'Project List'!$I:$I,N$4)</f>
        <v>0</v>
      </c>
      <c r="O55" s="14">
        <f>SUMIFS('Project List'!$G:$G,'Project List'!$C:$C,$B55,'Project List'!$I:$I,O$4)</f>
        <v>0</v>
      </c>
      <c r="P55" s="14">
        <f>SUMIFS('Project List'!$G:$G,'Project List'!$C:$C,$B55,'Project List'!$I:$I,P$4)</f>
        <v>0</v>
      </c>
      <c r="Q55" s="14">
        <f>SUMIFS('Project List'!$G:$G,'Project List'!$C:$C,$B55,'Project List'!$I:$I,Q$4)</f>
        <v>0</v>
      </c>
      <c r="R55" s="14">
        <f>SUMIFS('Project List'!$G:$G,'Project List'!$C:$C,$B55,'Project List'!$I:$I,R$4)</f>
        <v>0</v>
      </c>
      <c r="S55" s="14">
        <f>SUMIFS('Project List'!$G:$G,'Project List'!$C:$C,$B55,'Project List'!$I:$I,S$4)</f>
        <v>0</v>
      </c>
      <c r="T55" s="14">
        <f>SUMIFS('Project List'!$G:$G,'Project List'!$C:$C,$B55,'Project List'!$I:$I,T$4)</f>
        <v>0</v>
      </c>
      <c r="U55" s="14">
        <f>SUMIFS('Project List'!$G:$G,'Project List'!$C:$C,'State Summary'!$B55)-SUM('State Summary'!$C55:$T55)</f>
        <v>0</v>
      </c>
      <c r="V55" s="35">
        <f t="shared" si="1"/>
        <v>0</v>
      </c>
      <c r="W55" s="14">
        <f t="shared" si="3"/>
        <v>0</v>
      </c>
      <c r="X55" s="11">
        <f t="shared" si="2"/>
        <v>45</v>
      </c>
      <c r="Z55" s="12"/>
      <c r="AA55" s="12"/>
    </row>
    <row r="56" spans="1:27" ht="14.4">
      <c r="B56" s="8" t="s">
        <v>2753</v>
      </c>
      <c r="C56" s="9">
        <f t="shared" ref="C56:T56" si="4">SUM(C5:C55)</f>
        <v>0.30399999999999999</v>
      </c>
      <c r="D56" s="9">
        <f t="shared" si="4"/>
        <v>0</v>
      </c>
      <c r="E56" s="9">
        <f t="shared" si="4"/>
        <v>0.12315384615384616</v>
      </c>
      <c r="F56" s="9">
        <f t="shared" si="4"/>
        <v>0.12384615384615383</v>
      </c>
      <c r="G56" s="9">
        <f t="shared" si="4"/>
        <v>0.60234615384615386</v>
      </c>
      <c r="H56" s="9">
        <f t="shared" si="4"/>
        <v>41.253869230769226</v>
      </c>
      <c r="I56" s="9">
        <f t="shared" si="4"/>
        <v>2.3088107692307691</v>
      </c>
      <c r="J56" s="9">
        <f t="shared" si="4"/>
        <v>7.5708361538461544</v>
      </c>
      <c r="K56" s="9">
        <f t="shared" si="4"/>
        <v>25.031452307692305</v>
      </c>
      <c r="L56" s="9">
        <f t="shared" si="4"/>
        <v>43.390894615384617</v>
      </c>
      <c r="M56" s="9">
        <f t="shared" si="4"/>
        <v>142.44664538461538</v>
      </c>
      <c r="N56" s="9">
        <f t="shared" si="4"/>
        <v>581.32290923076914</v>
      </c>
      <c r="O56" s="9">
        <f t="shared" si="4"/>
        <v>709.76531769230758</v>
      </c>
      <c r="P56" s="9">
        <f>SUM(P5:P55)</f>
        <v>590.94079615384612</v>
      </c>
      <c r="Q56" s="9">
        <f t="shared" si="4"/>
        <v>1259.9319084615386</v>
      </c>
      <c r="R56" s="9">
        <f t="shared" si="4"/>
        <v>2110.3288126923076</v>
      </c>
      <c r="S56" s="9">
        <f t="shared" si="4"/>
        <v>711.96676192307689</v>
      </c>
      <c r="T56" s="9">
        <f t="shared" si="4"/>
        <v>1040.8264420769231</v>
      </c>
      <c r="U56" s="9">
        <f>SUM(U5:U55)</f>
        <v>40.132761538461182</v>
      </c>
      <c r="V56" s="16">
        <f t="shared" si="1"/>
        <v>7268.2388028461528</v>
      </c>
      <c r="W56" s="16">
        <f>SUM(W5:W55)</f>
        <v>7308.3715643846153</v>
      </c>
      <c r="X56" s="37"/>
    </row>
    <row r="57" spans="1:27">
      <c r="C57" s="17"/>
      <c r="D57" s="17"/>
      <c r="E57" s="17"/>
      <c r="F57" s="17"/>
      <c r="G57" s="17"/>
      <c r="H57" s="17"/>
      <c r="I57" s="17"/>
      <c r="J57" s="17"/>
      <c r="K57" s="17"/>
      <c r="L57" s="17"/>
      <c r="M57" s="17"/>
      <c r="N57" s="17"/>
      <c r="O57" s="17"/>
      <c r="P57" s="17"/>
      <c r="Q57" s="17"/>
      <c r="R57" s="17"/>
      <c r="S57" s="17"/>
      <c r="T57" s="17"/>
      <c r="U57" s="17"/>
      <c r="V57" s="17"/>
      <c r="W57" s="17"/>
    </row>
    <row r="58" spans="1:27">
      <c r="B58" s="8" t="s">
        <v>2754</v>
      </c>
      <c r="C58" s="17"/>
      <c r="D58" s="17"/>
      <c r="E58" s="17"/>
      <c r="F58" s="17"/>
      <c r="G58" s="17"/>
      <c r="H58" s="17"/>
      <c r="I58" s="17"/>
      <c r="J58" s="17"/>
      <c r="K58" s="17"/>
      <c r="L58" s="17"/>
      <c r="M58" s="17"/>
      <c r="N58" s="17"/>
      <c r="O58" s="17"/>
      <c r="P58" s="17"/>
      <c r="Q58" s="17"/>
      <c r="R58" s="17"/>
      <c r="S58" s="17"/>
      <c r="T58" s="17"/>
      <c r="U58" s="17"/>
      <c r="V58" s="17"/>
      <c r="W58" s="17"/>
    </row>
    <row r="59" spans="1:27">
      <c r="B59" s="8"/>
      <c r="C59" s="17"/>
      <c r="D59" s="17"/>
      <c r="E59" s="17"/>
      <c r="F59" s="17"/>
      <c r="G59" s="17"/>
      <c r="H59" s="17"/>
      <c r="I59" s="17"/>
      <c r="J59" s="17"/>
      <c r="K59" s="17"/>
      <c r="L59" s="17"/>
      <c r="M59" s="17"/>
      <c r="N59" s="17"/>
      <c r="O59" s="17"/>
      <c r="P59" s="17"/>
      <c r="Q59" s="17"/>
      <c r="R59" s="17"/>
      <c r="S59" s="17"/>
      <c r="T59" s="17"/>
      <c r="U59" s="17"/>
      <c r="V59" s="17"/>
      <c r="W59" s="17"/>
    </row>
    <row r="60" spans="1:27">
      <c r="B60" s="5" t="s">
        <v>280</v>
      </c>
      <c r="C60" s="6">
        <v>2006</v>
      </c>
      <c r="D60" s="6">
        <v>2007</v>
      </c>
      <c r="E60" s="6">
        <v>2008</v>
      </c>
      <c r="F60" s="6">
        <v>2009</v>
      </c>
      <c r="G60" s="6">
        <v>2010</v>
      </c>
      <c r="H60" s="6">
        <v>2011</v>
      </c>
      <c r="I60" s="6">
        <v>2012</v>
      </c>
      <c r="J60" s="6">
        <v>2013</v>
      </c>
      <c r="K60" s="6">
        <v>2014</v>
      </c>
      <c r="L60" s="6">
        <v>2015</v>
      </c>
      <c r="M60" s="6">
        <v>2016</v>
      </c>
      <c r="N60" s="6">
        <v>2017</v>
      </c>
      <c r="O60" s="6">
        <v>2018</v>
      </c>
      <c r="P60" s="6">
        <v>2019</v>
      </c>
      <c r="Q60" s="6">
        <v>2020</v>
      </c>
      <c r="R60" s="6">
        <v>2021</v>
      </c>
      <c r="S60" s="6">
        <v>2022</v>
      </c>
      <c r="T60" s="6">
        <v>2023</v>
      </c>
      <c r="U60" s="6">
        <v>2024</v>
      </c>
      <c r="V60" s="6" t="s">
        <v>4784</v>
      </c>
      <c r="W60" s="5" t="s">
        <v>2755</v>
      </c>
    </row>
    <row r="61" spans="1:27" ht="14.4">
      <c r="A61" s="2">
        <v>1</v>
      </c>
      <c r="B61" s="4" t="str">
        <f>INDEX(B$5:B$55,MATCH(A61,X$5:X$55,0))</f>
        <v>FL</v>
      </c>
      <c r="C61" s="9">
        <f t="shared" ref="C61:S70" si="5">INDEX(C$5:C$55,MATCH($B61,$B$5:$B$55,0))</f>
        <v>0</v>
      </c>
      <c r="D61" s="9">
        <f t="shared" si="5"/>
        <v>0</v>
      </c>
      <c r="E61" s="9">
        <f t="shared" si="5"/>
        <v>7.4307692307692311E-2</v>
      </c>
      <c r="F61" s="9">
        <f t="shared" si="5"/>
        <v>1.6153846153846154E-2</v>
      </c>
      <c r="G61" s="9">
        <f t="shared" si="5"/>
        <v>0</v>
      </c>
      <c r="H61" s="9">
        <f t="shared" si="5"/>
        <v>0</v>
      </c>
      <c r="I61" s="9">
        <f t="shared" si="5"/>
        <v>0</v>
      </c>
      <c r="J61" s="9">
        <f t="shared" si="5"/>
        <v>0.4</v>
      </c>
      <c r="K61" s="9">
        <f t="shared" si="5"/>
        <v>0</v>
      </c>
      <c r="L61" s="9">
        <f t="shared" si="5"/>
        <v>0</v>
      </c>
      <c r="M61" s="9">
        <f t="shared" si="5"/>
        <v>9.1</v>
      </c>
      <c r="N61" s="9">
        <f t="shared" si="5"/>
        <v>23.876923076923077</v>
      </c>
      <c r="O61" s="9">
        <f t="shared" si="5"/>
        <v>95.02000000000001</v>
      </c>
      <c r="P61" s="9">
        <f t="shared" si="5"/>
        <v>17.5</v>
      </c>
      <c r="Q61" s="9">
        <f t="shared" si="5"/>
        <v>447</v>
      </c>
      <c r="R61" s="9">
        <f t="shared" si="5"/>
        <v>1043</v>
      </c>
      <c r="S61" s="9">
        <f t="shared" si="5"/>
        <v>0</v>
      </c>
      <c r="T61" s="16">
        <f t="shared" ref="T61:U69" si="6">INDEX(T$5:T$55,MATCH($B61,$B$5:$B$55,0))</f>
        <v>447</v>
      </c>
      <c r="U61" s="10">
        <f t="shared" si="6"/>
        <v>0</v>
      </c>
      <c r="V61" s="9">
        <f>SUM(C61:T61)</f>
        <v>2082.9873846153846</v>
      </c>
      <c r="W61" s="12">
        <f>V61/V$56</f>
        <v>0.28658763713153074</v>
      </c>
      <c r="Z61" s="18"/>
    </row>
    <row r="62" spans="1:27" ht="14.4">
      <c r="A62" s="2">
        <v>2</v>
      </c>
      <c r="B62" s="4" t="str">
        <f t="shared" ref="B62:B70" si="7">INDEX(B$5:B$55,MATCH(A62,X$5:X$55,0))</f>
        <v>NY</v>
      </c>
      <c r="C62" s="9">
        <f t="shared" si="5"/>
        <v>0</v>
      </c>
      <c r="D62" s="9">
        <f t="shared" si="5"/>
        <v>0</v>
      </c>
      <c r="E62" s="9">
        <f t="shared" si="5"/>
        <v>0</v>
      </c>
      <c r="F62" s="9">
        <f t="shared" si="5"/>
        <v>0</v>
      </c>
      <c r="G62" s="9">
        <f t="shared" si="5"/>
        <v>0</v>
      </c>
      <c r="H62" s="9">
        <f t="shared" si="5"/>
        <v>0</v>
      </c>
      <c r="I62" s="9">
        <f t="shared" si="5"/>
        <v>0</v>
      </c>
      <c r="J62" s="9">
        <f t="shared" si="5"/>
        <v>0</v>
      </c>
      <c r="K62" s="9">
        <f t="shared" si="5"/>
        <v>0</v>
      </c>
      <c r="L62" s="9">
        <f t="shared" si="5"/>
        <v>0</v>
      </c>
      <c r="M62" s="9">
        <f t="shared" si="5"/>
        <v>0.46176923076923071</v>
      </c>
      <c r="N62" s="9">
        <f t="shared" si="5"/>
        <v>3.3822000000000001</v>
      </c>
      <c r="O62" s="9">
        <f t="shared" si="5"/>
        <v>9.8386692307692307</v>
      </c>
      <c r="P62" s="9">
        <f t="shared" si="5"/>
        <v>174.8688015384615</v>
      </c>
      <c r="Q62" s="9">
        <f t="shared" si="5"/>
        <v>225.53447692307694</v>
      </c>
      <c r="R62" s="9">
        <f t="shared" si="5"/>
        <v>316.96887692307683</v>
      </c>
      <c r="S62" s="9">
        <f t="shared" si="5"/>
        <v>435.00192307692305</v>
      </c>
      <c r="T62" s="16">
        <f t="shared" si="6"/>
        <v>404.35689999999988</v>
      </c>
      <c r="U62" s="10">
        <f t="shared" si="6"/>
        <v>37.6127615384612</v>
      </c>
      <c r="V62" s="9">
        <f t="shared" ref="V62:V71" si="8">SUM(C62:T62)</f>
        <v>1570.4136169230765</v>
      </c>
      <c r="W62" s="12">
        <f t="shared" ref="W62:W71" si="9">V62/V$56</f>
        <v>0.21606522013395071</v>
      </c>
      <c r="Z62" s="18"/>
    </row>
    <row r="63" spans="1:27" ht="14.4">
      <c r="A63" s="2">
        <v>3</v>
      </c>
      <c r="B63" s="4" t="str">
        <f t="shared" si="7"/>
        <v>MA</v>
      </c>
      <c r="C63" s="9">
        <f t="shared" si="5"/>
        <v>0</v>
      </c>
      <c r="D63" s="9">
        <f t="shared" si="5"/>
        <v>0</v>
      </c>
      <c r="E63" s="9">
        <f t="shared" si="5"/>
        <v>0</v>
      </c>
      <c r="F63" s="9">
        <f t="shared" si="5"/>
        <v>0</v>
      </c>
      <c r="G63" s="9">
        <f t="shared" si="5"/>
        <v>0</v>
      </c>
      <c r="H63" s="9">
        <f t="shared" si="5"/>
        <v>0</v>
      </c>
      <c r="I63" s="9">
        <f t="shared" si="5"/>
        <v>0.26584615384615384</v>
      </c>
      <c r="J63" s="9">
        <f t="shared" si="5"/>
        <v>0</v>
      </c>
      <c r="K63" s="9">
        <f t="shared" si="5"/>
        <v>1.8006923076923074</v>
      </c>
      <c r="L63" s="9">
        <f t="shared" si="5"/>
        <v>7.7313715384615387</v>
      </c>
      <c r="M63" s="9">
        <f t="shared" si="5"/>
        <v>53.26595846153846</v>
      </c>
      <c r="N63" s="9">
        <f t="shared" si="5"/>
        <v>186.23891692307683</v>
      </c>
      <c r="O63" s="9">
        <f t="shared" si="5"/>
        <v>88.545380000000009</v>
      </c>
      <c r="P63" s="9">
        <f t="shared" si="5"/>
        <v>117.92255615384617</v>
      </c>
      <c r="Q63" s="9">
        <f t="shared" si="5"/>
        <v>171.71153076923079</v>
      </c>
      <c r="R63" s="9">
        <f t="shared" si="5"/>
        <v>223.9917038461538</v>
      </c>
      <c r="S63" s="9">
        <f t="shared" si="5"/>
        <v>116.99814230769232</v>
      </c>
      <c r="T63" s="16">
        <f t="shared" si="6"/>
        <v>36.244219999999999</v>
      </c>
      <c r="U63" s="10">
        <f t="shared" si="6"/>
        <v>0</v>
      </c>
      <c r="V63" s="9">
        <f t="shared" si="8"/>
        <v>1004.7163184615384</v>
      </c>
      <c r="W63" s="12">
        <f t="shared" si="9"/>
        <v>0.13823380680173908</v>
      </c>
      <c r="Z63" s="18"/>
    </row>
    <row r="64" spans="1:27" ht="14.4">
      <c r="A64" s="2">
        <v>4</v>
      </c>
      <c r="B64" s="4" t="str">
        <f t="shared" si="7"/>
        <v>MN</v>
      </c>
      <c r="C64" s="9">
        <f t="shared" si="5"/>
        <v>0</v>
      </c>
      <c r="D64" s="9">
        <f t="shared" si="5"/>
        <v>0</v>
      </c>
      <c r="E64" s="9">
        <f t="shared" si="5"/>
        <v>0</v>
      </c>
      <c r="F64" s="9">
        <f t="shared" si="5"/>
        <v>0</v>
      </c>
      <c r="G64" s="9">
        <f t="shared" si="5"/>
        <v>0</v>
      </c>
      <c r="H64" s="9">
        <f t="shared" si="5"/>
        <v>0</v>
      </c>
      <c r="I64" s="9">
        <f t="shared" si="5"/>
        <v>0</v>
      </c>
      <c r="J64" s="9">
        <f t="shared" si="5"/>
        <v>2.4615384615384612E-2</v>
      </c>
      <c r="K64" s="9">
        <f t="shared" si="5"/>
        <v>0.31907692307692309</v>
      </c>
      <c r="L64" s="9">
        <f t="shared" si="5"/>
        <v>0.27298461538461538</v>
      </c>
      <c r="M64" s="9">
        <f t="shared" si="5"/>
        <v>32.556784615384615</v>
      </c>
      <c r="N64" s="9">
        <f t="shared" si="5"/>
        <v>233.11855384615384</v>
      </c>
      <c r="O64" s="9">
        <f t="shared" si="5"/>
        <v>246.59503076923076</v>
      </c>
      <c r="P64" s="9">
        <f t="shared" si="5"/>
        <v>155.38</v>
      </c>
      <c r="Q64" s="9">
        <f t="shared" si="5"/>
        <v>126.81</v>
      </c>
      <c r="R64" s="9">
        <f t="shared" si="5"/>
        <v>46.33</v>
      </c>
      <c r="S64" s="9">
        <f t="shared" si="5"/>
        <v>33.73536</v>
      </c>
      <c r="T64" s="16">
        <f t="shared" si="6"/>
        <v>0</v>
      </c>
      <c r="U64" s="10">
        <f t="shared" si="6"/>
        <v>0</v>
      </c>
      <c r="V64" s="9">
        <f t="shared" si="8"/>
        <v>875.1424061538462</v>
      </c>
      <c r="W64" s="12">
        <f t="shared" si="9"/>
        <v>0.12040639140958759</v>
      </c>
      <c r="Z64" s="18"/>
    </row>
    <row r="65" spans="1:26" ht="14.4">
      <c r="A65" s="2">
        <v>5</v>
      </c>
      <c r="B65" s="4" t="str">
        <f t="shared" si="7"/>
        <v>TX*</v>
      </c>
      <c r="C65" s="9">
        <f t="shared" si="5"/>
        <v>0</v>
      </c>
      <c r="D65" s="9">
        <f t="shared" si="5"/>
        <v>0</v>
      </c>
      <c r="E65" s="9">
        <f t="shared" si="5"/>
        <v>0</v>
      </c>
      <c r="F65" s="9">
        <f t="shared" si="5"/>
        <v>0</v>
      </c>
      <c r="G65" s="9">
        <f t="shared" si="5"/>
        <v>0</v>
      </c>
      <c r="H65" s="9">
        <f t="shared" si="5"/>
        <v>0</v>
      </c>
      <c r="I65" s="9">
        <f t="shared" si="5"/>
        <v>0</v>
      </c>
      <c r="J65" s="9">
        <f t="shared" si="5"/>
        <v>0</v>
      </c>
      <c r="K65" s="9">
        <f t="shared" si="5"/>
        <v>0</v>
      </c>
      <c r="L65" s="9">
        <f t="shared" si="5"/>
        <v>0</v>
      </c>
      <c r="M65" s="9">
        <f t="shared" si="5"/>
        <v>10.379999999999999</v>
      </c>
      <c r="N65" s="9">
        <f t="shared" si="5"/>
        <v>5.2850000000000001</v>
      </c>
      <c r="O65" s="9">
        <f t="shared" si="5"/>
        <v>34.484615384615381</v>
      </c>
      <c r="P65" s="9">
        <f t="shared" si="5"/>
        <v>14.9</v>
      </c>
      <c r="Q65" s="9">
        <f t="shared" si="5"/>
        <v>30</v>
      </c>
      <c r="R65" s="9">
        <f t="shared" si="5"/>
        <v>238.4</v>
      </c>
      <c r="S65" s="9">
        <f t="shared" si="5"/>
        <v>0</v>
      </c>
      <c r="T65" s="16">
        <f t="shared" si="6"/>
        <v>0</v>
      </c>
      <c r="U65" s="10">
        <f t="shared" si="6"/>
        <v>0</v>
      </c>
      <c r="V65" s="9">
        <f t="shared" si="8"/>
        <v>333.44961538461541</v>
      </c>
      <c r="W65" s="12">
        <f t="shared" si="9"/>
        <v>4.5877636168756682E-2</v>
      </c>
      <c r="Z65" s="18"/>
    </row>
    <row r="66" spans="1:26" ht="14.4">
      <c r="A66" s="2">
        <v>6</v>
      </c>
      <c r="B66" s="4" t="str">
        <f t="shared" si="7"/>
        <v>IL</v>
      </c>
      <c r="C66" s="9">
        <f t="shared" si="5"/>
        <v>0</v>
      </c>
      <c r="D66" s="9">
        <f t="shared" si="5"/>
        <v>0</v>
      </c>
      <c r="E66" s="9">
        <f t="shared" si="5"/>
        <v>0</v>
      </c>
      <c r="F66" s="9">
        <f t="shared" si="5"/>
        <v>0</v>
      </c>
      <c r="G66" s="9">
        <f t="shared" si="5"/>
        <v>0</v>
      </c>
      <c r="H66" s="9">
        <f t="shared" si="5"/>
        <v>0</v>
      </c>
      <c r="I66" s="9">
        <f t="shared" si="5"/>
        <v>0</v>
      </c>
      <c r="J66" s="9">
        <f t="shared" si="5"/>
        <v>0</v>
      </c>
      <c r="K66" s="9">
        <f t="shared" si="5"/>
        <v>0.1</v>
      </c>
      <c r="L66" s="9">
        <f t="shared" si="5"/>
        <v>1</v>
      </c>
      <c r="M66" s="9">
        <f t="shared" si="5"/>
        <v>0</v>
      </c>
      <c r="N66" s="9">
        <f t="shared" si="5"/>
        <v>0.54</v>
      </c>
      <c r="O66" s="9">
        <f t="shared" si="5"/>
        <v>0</v>
      </c>
      <c r="P66" s="9">
        <f t="shared" si="5"/>
        <v>3.9550000000000001</v>
      </c>
      <c r="Q66" s="9">
        <f t="shared" si="5"/>
        <v>65.4953</v>
      </c>
      <c r="R66" s="9">
        <f t="shared" si="5"/>
        <v>112.392</v>
      </c>
      <c r="S66" s="9">
        <f t="shared" si="5"/>
        <v>30.8</v>
      </c>
      <c r="T66" s="16">
        <f t="shared" si="6"/>
        <v>25.799999</v>
      </c>
      <c r="U66" s="10">
        <f t="shared" si="6"/>
        <v>0</v>
      </c>
      <c r="V66" s="9">
        <f t="shared" si="8"/>
        <v>240.08229900000003</v>
      </c>
      <c r="W66" s="12">
        <f t="shared" si="9"/>
        <v>3.3031702110005903E-2</v>
      </c>
      <c r="Z66" s="18"/>
    </row>
    <row r="67" spans="1:26" ht="14.4">
      <c r="A67" s="2">
        <v>7</v>
      </c>
      <c r="B67" s="4" t="str">
        <f t="shared" si="7"/>
        <v>AR*</v>
      </c>
      <c r="C67" s="9">
        <f t="shared" si="5"/>
        <v>0</v>
      </c>
      <c r="D67" s="9">
        <f t="shared" si="5"/>
        <v>0</v>
      </c>
      <c r="E67" s="9">
        <f t="shared" si="5"/>
        <v>0</v>
      </c>
      <c r="F67" s="9">
        <f t="shared" si="5"/>
        <v>0</v>
      </c>
      <c r="G67" s="9">
        <f t="shared" si="5"/>
        <v>0</v>
      </c>
      <c r="H67" s="9">
        <f t="shared" si="5"/>
        <v>0</v>
      </c>
      <c r="I67" s="9">
        <f t="shared" si="5"/>
        <v>0</v>
      </c>
      <c r="J67" s="9">
        <f t="shared" si="5"/>
        <v>0</v>
      </c>
      <c r="K67" s="9">
        <f t="shared" si="5"/>
        <v>0</v>
      </c>
      <c r="L67" s="9">
        <f t="shared" si="5"/>
        <v>0.15</v>
      </c>
      <c r="M67" s="9">
        <f t="shared" si="5"/>
        <v>1</v>
      </c>
      <c r="N67" s="9">
        <f t="shared" si="5"/>
        <v>1</v>
      </c>
      <c r="O67" s="9">
        <f t="shared" si="5"/>
        <v>81</v>
      </c>
      <c r="P67" s="9">
        <f t="shared" si="5"/>
        <v>0</v>
      </c>
      <c r="Q67" s="9">
        <f t="shared" si="5"/>
        <v>100</v>
      </c>
      <c r="R67" s="9">
        <f t="shared" si="5"/>
        <v>0</v>
      </c>
      <c r="S67" s="9">
        <f t="shared" si="5"/>
        <v>0</v>
      </c>
      <c r="T67" s="16">
        <f t="shared" si="6"/>
        <v>0</v>
      </c>
      <c r="U67" s="10">
        <f t="shared" si="6"/>
        <v>0</v>
      </c>
      <c r="V67" s="9">
        <f t="shared" si="8"/>
        <v>183.15</v>
      </c>
      <c r="W67" s="12">
        <f t="shared" si="9"/>
        <v>2.5198676731463573E-2</v>
      </c>
      <c r="Z67" s="18"/>
    </row>
    <row r="68" spans="1:26" ht="14.4">
      <c r="A68" s="2">
        <v>8</v>
      </c>
      <c r="B68" s="4" t="str">
        <f t="shared" si="7"/>
        <v>CO</v>
      </c>
      <c r="C68" s="9">
        <f t="shared" si="5"/>
        <v>0</v>
      </c>
      <c r="D68" s="9">
        <f t="shared" si="5"/>
        <v>0</v>
      </c>
      <c r="E68" s="9">
        <f t="shared" si="5"/>
        <v>0</v>
      </c>
      <c r="F68" s="9">
        <f t="shared" si="5"/>
        <v>3.0769230769230767E-2</v>
      </c>
      <c r="G68" s="9">
        <f t="shared" si="5"/>
        <v>6.1538461538461535E-2</v>
      </c>
      <c r="H68" s="9">
        <f t="shared" si="5"/>
        <v>1.1487692307692308</v>
      </c>
      <c r="I68" s="9">
        <f t="shared" si="5"/>
        <v>1.8417230769230768</v>
      </c>
      <c r="J68" s="9">
        <f t="shared" si="5"/>
        <v>2.6065961538461537</v>
      </c>
      <c r="K68" s="9">
        <f t="shared" si="5"/>
        <v>6.5271076923076921</v>
      </c>
      <c r="L68" s="9">
        <f t="shared" si="5"/>
        <v>11.471492307692309</v>
      </c>
      <c r="M68" s="9">
        <f t="shared" si="5"/>
        <v>1.8596692307692309</v>
      </c>
      <c r="N68" s="9">
        <f t="shared" si="5"/>
        <v>9.0028769230769221</v>
      </c>
      <c r="O68" s="9">
        <f t="shared" si="5"/>
        <v>22.162453846153845</v>
      </c>
      <c r="P68" s="9">
        <f t="shared" si="5"/>
        <v>37.245084615384613</v>
      </c>
      <c r="Q68" s="9">
        <f t="shared" si="5"/>
        <v>12.307650000000001</v>
      </c>
      <c r="R68" s="9">
        <f t="shared" si="5"/>
        <v>35.1965</v>
      </c>
      <c r="S68" s="9">
        <f t="shared" si="5"/>
        <v>17.221874999999997</v>
      </c>
      <c r="T68" s="16">
        <f t="shared" si="6"/>
        <v>5.93</v>
      </c>
      <c r="U68" s="10">
        <f t="shared" si="6"/>
        <v>0</v>
      </c>
      <c r="V68" s="9">
        <f t="shared" si="8"/>
        <v>164.61410576923078</v>
      </c>
      <c r="W68" s="12">
        <f t="shared" si="9"/>
        <v>2.2648417344896529E-2</v>
      </c>
      <c r="Z68" s="18"/>
    </row>
    <row r="69" spans="1:26" ht="14.4">
      <c r="A69" s="2">
        <v>9</v>
      </c>
      <c r="B69" s="4" t="str">
        <f t="shared" si="7"/>
        <v>MD</v>
      </c>
      <c r="C69" s="9">
        <f t="shared" si="5"/>
        <v>0</v>
      </c>
      <c r="D69" s="9">
        <f t="shared" si="5"/>
        <v>0</v>
      </c>
      <c r="E69" s="9">
        <f t="shared" si="5"/>
        <v>0</v>
      </c>
      <c r="F69" s="9">
        <f t="shared" si="5"/>
        <v>0</v>
      </c>
      <c r="G69" s="9">
        <f t="shared" si="5"/>
        <v>1.7515384615384617E-2</v>
      </c>
      <c r="H69" s="9">
        <f t="shared" si="5"/>
        <v>1.6961538461538458E-2</v>
      </c>
      <c r="I69" s="9">
        <f t="shared" si="5"/>
        <v>0</v>
      </c>
      <c r="J69" s="9">
        <f t="shared" si="5"/>
        <v>0</v>
      </c>
      <c r="K69" s="9">
        <f t="shared" si="5"/>
        <v>0</v>
      </c>
      <c r="L69" s="9">
        <f t="shared" si="5"/>
        <v>0</v>
      </c>
      <c r="M69" s="9">
        <f t="shared" si="5"/>
        <v>0</v>
      </c>
      <c r="N69" s="9">
        <f t="shared" si="5"/>
        <v>0</v>
      </c>
      <c r="O69" s="9">
        <f t="shared" si="5"/>
        <v>9.8149300000000004</v>
      </c>
      <c r="P69" s="9">
        <f t="shared" si="5"/>
        <v>18.595830769230769</v>
      </c>
      <c r="Q69" s="9">
        <f t="shared" si="5"/>
        <v>24.057707692307694</v>
      </c>
      <c r="R69" s="9">
        <f t="shared" si="5"/>
        <v>19.913600000000002</v>
      </c>
      <c r="S69" s="9">
        <f t="shared" si="5"/>
        <v>31.424900000000001</v>
      </c>
      <c r="T69" s="16">
        <f t="shared" si="6"/>
        <v>41.716000000000001</v>
      </c>
      <c r="U69" s="10">
        <f t="shared" si="6"/>
        <v>2.5199999999999818</v>
      </c>
      <c r="V69" s="9">
        <f t="shared" si="8"/>
        <v>145.55744538461539</v>
      </c>
      <c r="W69" s="12">
        <f t="shared" si="9"/>
        <v>2.0026508392599441E-2</v>
      </c>
      <c r="Z69" s="18"/>
    </row>
    <row r="70" spans="1:26" ht="14.4">
      <c r="A70" s="19">
        <v>10</v>
      </c>
      <c r="B70" s="5" t="str">
        <f t="shared" si="7"/>
        <v>GA*</v>
      </c>
      <c r="C70" s="14">
        <f t="shared" si="5"/>
        <v>0</v>
      </c>
      <c r="D70" s="14">
        <f t="shared" si="5"/>
        <v>0</v>
      </c>
      <c r="E70" s="14">
        <f t="shared" si="5"/>
        <v>0</v>
      </c>
      <c r="F70" s="14">
        <f t="shared" si="5"/>
        <v>0</v>
      </c>
      <c r="G70" s="14">
        <f t="shared" si="5"/>
        <v>0</v>
      </c>
      <c r="H70" s="14">
        <f t="shared" si="5"/>
        <v>0</v>
      </c>
      <c r="I70" s="14">
        <f t="shared" si="5"/>
        <v>0</v>
      </c>
      <c r="J70" s="14">
        <f t="shared" si="5"/>
        <v>0</v>
      </c>
      <c r="K70" s="14">
        <f t="shared" si="5"/>
        <v>0</v>
      </c>
      <c r="L70" s="14">
        <f t="shared" si="5"/>
        <v>11.42</v>
      </c>
      <c r="M70" s="14">
        <f t="shared" si="5"/>
        <v>9.1829999999999998</v>
      </c>
      <c r="N70" s="14">
        <f t="shared" si="5"/>
        <v>57.119630769230767</v>
      </c>
      <c r="O70" s="14">
        <f t="shared" si="5"/>
        <v>2</v>
      </c>
      <c r="P70" s="14">
        <f t="shared" si="5"/>
        <v>24.5</v>
      </c>
      <c r="Q70" s="14">
        <f t="shared" si="5"/>
        <v>31.5</v>
      </c>
      <c r="R70" s="14">
        <f t="shared" si="5"/>
        <v>0</v>
      </c>
      <c r="S70" s="14">
        <f t="shared" si="5"/>
        <v>0</v>
      </c>
      <c r="T70" s="14">
        <f>INDEX(T$5:T$55,MATCH($B70,$B$5:$B$55,0))</f>
        <v>0</v>
      </c>
      <c r="U70" s="15">
        <f>INDEX(U$5:U$55,MATCH($B70,$B$5:$B$55,0))</f>
        <v>0</v>
      </c>
      <c r="V70" s="9">
        <f t="shared" si="8"/>
        <v>135.72263076923076</v>
      </c>
      <c r="W70" s="20">
        <f t="shared" si="9"/>
        <v>1.8673386283907384E-2</v>
      </c>
      <c r="Z70" s="18"/>
    </row>
    <row r="71" spans="1:26" ht="14.4">
      <c r="B71" s="4" t="s">
        <v>2756</v>
      </c>
      <c r="C71" s="9">
        <f>C56-SUM(C61:C70)</f>
        <v>0.30399999999999999</v>
      </c>
      <c r="D71" s="9">
        <f t="shared" ref="D71:T71" si="10">D56-SUM(D61:D70)</f>
        <v>0</v>
      </c>
      <c r="E71" s="9">
        <f t="shared" si="10"/>
        <v>4.8846153846153845E-2</v>
      </c>
      <c r="F71" s="9">
        <f t="shared" si="10"/>
        <v>7.69230769230769E-2</v>
      </c>
      <c r="G71" s="9">
        <f t="shared" si="10"/>
        <v>0.52329230769230772</v>
      </c>
      <c r="H71" s="9">
        <f t="shared" si="10"/>
        <v>40.088138461538456</v>
      </c>
      <c r="I71" s="9">
        <f t="shared" si="10"/>
        <v>0.20124153846153847</v>
      </c>
      <c r="J71" s="9">
        <f t="shared" si="10"/>
        <v>4.539624615384616</v>
      </c>
      <c r="K71" s="9">
        <f t="shared" si="10"/>
        <v>16.284575384615383</v>
      </c>
      <c r="L71" s="9">
        <f t="shared" si="10"/>
        <v>11.345046153846155</v>
      </c>
      <c r="M71" s="9">
        <f t="shared" si="10"/>
        <v>24.639463846153859</v>
      </c>
      <c r="N71" s="9">
        <f t="shared" si="10"/>
        <v>61.758807692307641</v>
      </c>
      <c r="O71" s="9">
        <f t="shared" si="10"/>
        <v>120.30423846153826</v>
      </c>
      <c r="P71" s="9">
        <f t="shared" si="10"/>
        <v>26.073523076923038</v>
      </c>
      <c r="Q71" s="9">
        <f t="shared" si="10"/>
        <v>25.51524307692307</v>
      </c>
      <c r="R71" s="9">
        <f t="shared" si="10"/>
        <v>74.136131923076846</v>
      </c>
      <c r="S71" s="9">
        <f t="shared" ref="S71" si="11">S56-SUM(S61:S70)</f>
        <v>46.784561538461617</v>
      </c>
      <c r="T71" s="16">
        <f t="shared" si="10"/>
        <v>79.77932307692322</v>
      </c>
      <c r="U71" s="10">
        <f t="shared" ref="U71" si="12">U56-SUM(U61:U70)</f>
        <v>0</v>
      </c>
      <c r="V71" s="36">
        <f t="shared" si="8"/>
        <v>532.40298038461526</v>
      </c>
      <c r="W71" s="12">
        <f t="shared" si="9"/>
        <v>7.3250617491562448E-2</v>
      </c>
      <c r="Z71" s="18"/>
    </row>
    <row r="72" spans="1:26">
      <c r="B72" s="2" t="s">
        <v>3839</v>
      </c>
    </row>
    <row r="74" spans="1:26">
      <c r="B74" s="4" t="s">
        <v>2757</v>
      </c>
    </row>
    <row r="75" spans="1:26" ht="52.8">
      <c r="B75" s="21"/>
      <c r="C75" s="52" t="s">
        <v>2758</v>
      </c>
      <c r="D75" s="52" t="s">
        <v>2759</v>
      </c>
    </row>
    <row r="76" spans="1:26">
      <c r="B76" s="2" t="s">
        <v>281</v>
      </c>
      <c r="C76" s="53">
        <v>0.223</v>
      </c>
      <c r="D76" s="53"/>
    </row>
    <row r="77" spans="1:26">
      <c r="B77" s="2" t="s">
        <v>285</v>
      </c>
      <c r="C77" s="22">
        <v>0.76818461538461535</v>
      </c>
      <c r="D77" s="22"/>
    </row>
    <row r="78" spans="1:26">
      <c r="B78" s="2" t="s">
        <v>286</v>
      </c>
      <c r="C78" s="22">
        <v>17.655928570695568</v>
      </c>
      <c r="D78" s="22"/>
    </row>
    <row r="79" spans="1:26">
      <c r="B79" s="2" t="s">
        <v>287</v>
      </c>
      <c r="C79" s="22">
        <v>0.76923076923076916</v>
      </c>
      <c r="D79" s="22">
        <v>1.385</v>
      </c>
    </row>
    <row r="80" spans="1:26">
      <c r="B80" s="2" t="s">
        <v>1</v>
      </c>
      <c r="C80" s="22">
        <v>2.5447692307692305</v>
      </c>
      <c r="D80" s="22"/>
    </row>
    <row r="81" spans="2:4">
      <c r="B81" s="2" t="s">
        <v>289</v>
      </c>
      <c r="C81" s="22">
        <v>48.424999999999983</v>
      </c>
      <c r="D81" s="22">
        <v>33.75</v>
      </c>
    </row>
    <row r="82" spans="2:4">
      <c r="B82" s="2" t="s">
        <v>293</v>
      </c>
      <c r="C82" s="22">
        <v>9.2532999999999994</v>
      </c>
      <c r="D82" s="22">
        <v>19.750499999999999</v>
      </c>
    </row>
    <row r="83" spans="2:4">
      <c r="B83" s="2" t="s">
        <v>298</v>
      </c>
      <c r="C83" s="22">
        <v>18.170521538461539</v>
      </c>
      <c r="D83" s="22">
        <v>93.258849999999967</v>
      </c>
    </row>
    <row r="84" spans="2:4">
      <c r="B84" s="2" t="s">
        <v>299</v>
      </c>
      <c r="C84" s="22">
        <v>10.705799999999996</v>
      </c>
      <c r="D84" s="22">
        <v>31.933410000000006</v>
      </c>
    </row>
    <row r="85" spans="2:4">
      <c r="B85" s="2" t="s">
        <v>310</v>
      </c>
      <c r="C85" s="22">
        <v>54.230838819230783</v>
      </c>
      <c r="D85" s="22">
        <v>41.468052923076925</v>
      </c>
    </row>
    <row r="86" spans="2:4">
      <c r="B86" s="2" t="s">
        <v>313</v>
      </c>
      <c r="C86" s="22">
        <v>87.049291581378284</v>
      </c>
      <c r="D86" s="22">
        <v>325.73992307692299</v>
      </c>
    </row>
    <row r="87" spans="2:4">
      <c r="B87" s="19" t="s">
        <v>316</v>
      </c>
      <c r="C87" s="23">
        <v>2.9162299999999997</v>
      </c>
      <c r="D87" s="23">
        <v>8.3667899999999999</v>
      </c>
    </row>
    <row r="88" spans="2:4">
      <c r="B88" s="2" t="s">
        <v>2753</v>
      </c>
      <c r="C88" s="22">
        <f>SUM(C76:C87)</f>
        <v>252.7120951251508</v>
      </c>
      <c r="D88" s="22">
        <f>SUM(D76:D87)</f>
        <v>555.65252599999997</v>
      </c>
    </row>
  </sheetData>
  <conditionalFormatting sqref="C61:W71">
    <cfRule type="cellIs" dxfId="1" priority="1" operator="equal">
      <formula>0</formula>
    </cfRule>
  </conditionalFormatting>
  <conditionalFormatting sqref="C5:X56">
    <cfRule type="cellIs" dxfId="0" priority="4" operator="equal">
      <formula>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DAA58-5CFB-44EF-B583-F951D851AF06}">
  <dimension ref="A1:F12"/>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4.4"/>
  <cols>
    <col min="1" max="1" width="44.33203125" customWidth="1"/>
    <col min="2" max="2" width="14.88671875" style="99" customWidth="1"/>
    <col min="3" max="3" width="50.6640625" style="3" customWidth="1"/>
    <col min="4" max="4" width="100.88671875" customWidth="1"/>
  </cols>
  <sheetData>
    <row r="1" spans="1:6">
      <c r="A1" s="87" t="s">
        <v>4725</v>
      </c>
      <c r="B1" s="97"/>
      <c r="C1" s="94"/>
      <c r="D1" s="30"/>
    </row>
    <row r="2" spans="1:6">
      <c r="A2" s="30"/>
      <c r="B2" s="97"/>
      <c r="C2" s="94"/>
      <c r="D2" s="30"/>
    </row>
    <row r="3" spans="1:6" s="1" customFormat="1">
      <c r="A3" s="93" t="s">
        <v>4726</v>
      </c>
      <c r="B3" s="98" t="s">
        <v>4727</v>
      </c>
      <c r="C3" s="93" t="s">
        <v>4728</v>
      </c>
      <c r="D3" s="93" t="s">
        <v>4729</v>
      </c>
      <c r="F3" s="93"/>
    </row>
    <row r="4" spans="1:6" ht="158.4">
      <c r="A4" s="89" t="s">
        <v>4786</v>
      </c>
      <c r="B4" s="90">
        <v>45358</v>
      </c>
      <c r="C4" s="95" t="s">
        <v>4789</v>
      </c>
      <c r="D4" s="92" t="s">
        <v>4788</v>
      </c>
      <c r="F4" s="88"/>
    </row>
    <row r="5" spans="1:6" ht="129.6">
      <c r="A5" s="89" t="s">
        <v>4748</v>
      </c>
      <c r="B5" s="90">
        <v>45272</v>
      </c>
      <c r="C5" s="95" t="s">
        <v>4787</v>
      </c>
      <c r="D5" s="89" t="s">
        <v>4749</v>
      </c>
      <c r="F5" s="88"/>
    </row>
    <row r="6" spans="1:6" ht="129.6">
      <c r="A6" s="91" t="s">
        <v>4730</v>
      </c>
      <c r="B6" s="90">
        <v>44898</v>
      </c>
      <c r="C6" s="96" t="s">
        <v>4731</v>
      </c>
      <c r="D6" s="92" t="s">
        <v>4732</v>
      </c>
    </row>
    <row r="7" spans="1:6" ht="115.2">
      <c r="A7" s="91" t="s">
        <v>4733</v>
      </c>
      <c r="B7" s="90">
        <v>44601</v>
      </c>
      <c r="C7" s="96" t="s">
        <v>4731</v>
      </c>
      <c r="D7" s="92" t="s">
        <v>4734</v>
      </c>
    </row>
    <row r="8" spans="1:6" ht="158.4">
      <c r="A8" s="91" t="s">
        <v>4735</v>
      </c>
      <c r="B8" s="90">
        <v>44321</v>
      </c>
      <c r="C8" s="96" t="s">
        <v>4736</v>
      </c>
      <c r="D8" s="92" t="s">
        <v>4737</v>
      </c>
    </row>
    <row r="9" spans="1:6" ht="100.8">
      <c r="A9" s="91" t="s">
        <v>4738</v>
      </c>
      <c r="B9" s="90">
        <v>44089</v>
      </c>
      <c r="C9" s="96" t="s">
        <v>4739</v>
      </c>
      <c r="D9" s="92" t="s">
        <v>4740</v>
      </c>
    </row>
    <row r="10" spans="1:6" ht="86.4">
      <c r="A10" s="91" t="s">
        <v>4741</v>
      </c>
      <c r="B10" s="90">
        <v>43971</v>
      </c>
      <c r="C10" s="96" t="s">
        <v>4742</v>
      </c>
      <c r="D10" s="92" t="s">
        <v>4743</v>
      </c>
    </row>
    <row r="11" spans="1:6" ht="86.4">
      <c r="A11" s="91" t="s">
        <v>4741</v>
      </c>
      <c r="B11" s="90">
        <v>43644</v>
      </c>
      <c r="C11" s="96" t="s">
        <v>4742</v>
      </c>
      <c r="D11" s="92" t="s">
        <v>4744</v>
      </c>
    </row>
    <row r="12" spans="1:6" ht="72">
      <c r="A12" s="91" t="s">
        <v>4745</v>
      </c>
      <c r="B12" s="90">
        <v>43308</v>
      </c>
      <c r="C12" s="96" t="s">
        <v>4746</v>
      </c>
      <c r="D12" s="92" t="s">
        <v>4747</v>
      </c>
    </row>
  </sheetData>
  <hyperlinks>
    <hyperlink ref="A7" r:id="rId1" xr:uid="{218EFB8F-0A69-4E4E-91F8-611FB868E3AF}"/>
    <hyperlink ref="A8" r:id="rId2" xr:uid="{C03C66E2-6C15-44EE-AA0E-D1CEEA6430E9}"/>
    <hyperlink ref="A10" r:id="rId3" xr:uid="{7BC168E1-3405-45F2-A2A5-4D7ADDCFFFDD}"/>
    <hyperlink ref="A11" r:id="rId4" xr:uid="{CB84A678-00A4-4ED9-BEB1-C468A8BA6DE9}"/>
    <hyperlink ref="A12" r:id="rId5" xr:uid="{1461B717-FB1D-489C-B417-0E4A5BDCF812}"/>
    <hyperlink ref="A9" r:id="rId6" xr:uid="{B3B67C09-597A-46B4-9DDD-DFF031785439}"/>
    <hyperlink ref="A6" r:id="rId7" xr:uid="{5AAF517A-DD80-4632-AB36-9DE4DEDB667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Project List</vt:lpstr>
      <vt:lpstr>LMI List</vt:lpstr>
      <vt:lpstr>State Summary</vt:lpstr>
      <vt:lpstr>Version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Gabe Chan</dc:creator>
  <cp:lastModifiedBy>Xu, Kaifeng</cp:lastModifiedBy>
  <dcterms:created xsi:type="dcterms:W3CDTF">2022-01-18T21:15:06Z</dcterms:created>
  <dcterms:modified xsi:type="dcterms:W3CDTF">2024-03-07T22:50:21Z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965d95-ecc0-4720-b759-1f33c42ed7da_Enabled">
    <vt:lpwstr>true</vt:lpwstr>
  </property>
  <property fmtid="{D5CDD505-2E9C-101B-9397-08002B2CF9AE}" pid="3" name="MSIP_Label_95965d95-ecc0-4720-b759-1f33c42ed7da_SetDate">
    <vt:lpwstr>2024-03-07T15:47:28Z</vt:lpwstr>
  </property>
  <property fmtid="{D5CDD505-2E9C-101B-9397-08002B2CF9AE}" pid="4" name="MSIP_Label_95965d95-ecc0-4720-b759-1f33c42ed7da_Method">
    <vt:lpwstr>Standard</vt:lpwstr>
  </property>
  <property fmtid="{D5CDD505-2E9C-101B-9397-08002B2CF9AE}" pid="5" name="MSIP_Label_95965d95-ecc0-4720-b759-1f33c42ed7da_Name">
    <vt:lpwstr>General</vt:lpwstr>
  </property>
  <property fmtid="{D5CDD505-2E9C-101B-9397-08002B2CF9AE}" pid="6" name="MSIP_Label_95965d95-ecc0-4720-b759-1f33c42ed7da_SiteId">
    <vt:lpwstr>a0f29d7e-28cd-4f54-8442-7885aee7c080</vt:lpwstr>
  </property>
  <property fmtid="{D5CDD505-2E9C-101B-9397-08002B2CF9AE}" pid="7" name="MSIP_Label_95965d95-ecc0-4720-b759-1f33c42ed7da_ActionId">
    <vt:lpwstr>cbf9650d-73cb-4096-b469-60331171d96f</vt:lpwstr>
  </property>
  <property fmtid="{D5CDD505-2E9C-101B-9397-08002B2CF9AE}" pid="8" name="MSIP_Label_95965d95-ecc0-4720-b759-1f33c42ed7da_ContentBits">
    <vt:lpwstr>0</vt:lpwstr>
  </property>
</Properties>
</file>